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2" windowHeight="7536" tabRatio="607" activeTab="0"/>
  </bookViews>
  <sheets>
    <sheet name="Indywidualny" sheetId="1" r:id="rId1"/>
    <sheet name="TEAM i Zespołowy" sheetId="2" r:id="rId2"/>
    <sheet name="MIX" sheetId="3" r:id="rId3"/>
    <sheet name="Dziewczęta" sheetId="4" r:id="rId4"/>
    <sheet name="Do lat 14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<sst xmlns="http://schemas.openxmlformats.org/spreadsheetml/2006/main" count="329" uniqueCount="111">
  <si>
    <t>Symbol regat</t>
  </si>
  <si>
    <t>Puchar PZŻ</t>
  </si>
  <si>
    <t>PUCHAR</t>
  </si>
  <si>
    <t>współczynnik imprezy</t>
  </si>
  <si>
    <t>POLSKI</t>
  </si>
  <si>
    <t>Liczba startujących</t>
  </si>
  <si>
    <t>L.p.</t>
  </si>
  <si>
    <t>Nazwisko i imię</t>
  </si>
  <si>
    <t>Klub</t>
  </si>
  <si>
    <t xml:space="preserve">        z a j ę t e  m i e j s c a, / p k t.</t>
  </si>
  <si>
    <t>pkt.</t>
  </si>
  <si>
    <t>MKŻ Mikołajki</t>
  </si>
  <si>
    <t>PMOS Pisz</t>
  </si>
  <si>
    <t>MKS Dwójka Warszawa</t>
  </si>
  <si>
    <t>UKS Żeglarz Wrocław</t>
  </si>
  <si>
    <t>UKŻ Grot Osir Suwałki</t>
  </si>
  <si>
    <t>MBSW/UKŻR Gizycko</t>
  </si>
  <si>
    <t>UKŻ Lemelka Kartuzy</t>
  </si>
  <si>
    <t>YKP Kraków</t>
  </si>
  <si>
    <t>Mistrzostwa PSKC</t>
  </si>
  <si>
    <t>Leymańczyk Magdalena 02, Grusznis Zuzanna 06</t>
  </si>
  <si>
    <t>UKŻ Ostróda</t>
  </si>
  <si>
    <t>ŻUKS Stężyca</t>
  </si>
  <si>
    <t>Regaty</t>
  </si>
  <si>
    <t>Stężyca</t>
  </si>
  <si>
    <t>Suma</t>
  </si>
  <si>
    <t>Puchar j.Ros</t>
  </si>
  <si>
    <t>Raszczyk Patrycja 03, Zachłowska Zuzanna 05</t>
  </si>
  <si>
    <t>KST Włókniarz Chełmża</t>
  </si>
  <si>
    <t>Hościłowicz Michalina 03, Tyczkowska Klara 07</t>
  </si>
  <si>
    <t>Suwałki</t>
  </si>
  <si>
    <t>PSKC</t>
  </si>
  <si>
    <t>Pisz</t>
  </si>
  <si>
    <t>Kategoria MIX</t>
  </si>
  <si>
    <t>Wynik</t>
  </si>
  <si>
    <t>Kategoria dziewcząt</t>
  </si>
  <si>
    <t>Indywidualnie</t>
  </si>
  <si>
    <t>Zespołowo</t>
  </si>
  <si>
    <t>wynik</t>
  </si>
  <si>
    <t>Klubowy Zespołowo</t>
  </si>
  <si>
    <t>Puchar Prezydenta Suwałk</t>
  </si>
  <si>
    <t>Puchar PMOS</t>
  </si>
  <si>
    <t>Jarczewski Marcin 02, Czapiewska Julia 08</t>
  </si>
  <si>
    <t>Wasilewski Marcin 02, Wasilewska Martyna 08</t>
  </si>
  <si>
    <t>UKŻ Lamelka Kartuzy</t>
  </si>
  <si>
    <t>Kajeta Paweł 02, Roszkowski Tymoteusz 06</t>
  </si>
  <si>
    <t>Ryzińska Wiktoria 02, Mielewczyk Julia 06</t>
  </si>
  <si>
    <t>Banach Laura 04, Tymińska Anna 08</t>
  </si>
  <si>
    <t>Kołakowski Krzysztof 03, Majewski Jędrzej 06</t>
  </si>
  <si>
    <t>Walter Malwina 03, Łyczko Anna 06</t>
  </si>
  <si>
    <t>Dębkowski Michał 03, Bulik Zdzisław 06</t>
  </si>
  <si>
    <t>Cendrowski Piotr 05, Rutkowski Adam 06</t>
  </si>
  <si>
    <t>Targos Daria 05, Hochtaubel Zofia 04</t>
  </si>
  <si>
    <t>Sławiński Ignacy 03, Woźniak Krzysztof 07</t>
  </si>
  <si>
    <t>PiaseckaAmelia 03, Nowak Aniela 07</t>
  </si>
  <si>
    <t>UKŻ Grot OSiR Suwałki</t>
  </si>
  <si>
    <t>Zalewski Wojciech 03, Zalewski Jan 08</t>
  </si>
  <si>
    <t>Rutkowski Franciszek 05, Kopyra Jan 05</t>
  </si>
  <si>
    <t>Śliwiński Łukasz 07, Tymińska Katarzyna 06</t>
  </si>
  <si>
    <t xml:space="preserve">Kisłowska Maria 04, Gref Julia 08 </t>
  </si>
  <si>
    <t>Żynda Oliwia 05, Żynda Maja 09</t>
  </si>
  <si>
    <t>Krysiak Krystian 04, Lis Mateusz 05</t>
  </si>
  <si>
    <t>Leszczyńska Amelia 06, Falęcik Łucja 09</t>
  </si>
  <si>
    <t>Kurjańczyk Marcel 04, Nowak Filip 08</t>
  </si>
  <si>
    <t>Puchar J.Raduńskiego</t>
  </si>
  <si>
    <t>Dzierbun Remigiusz 03, Gdaniec Leonard 09</t>
  </si>
  <si>
    <t>SKŻ Drawa</t>
  </si>
  <si>
    <t>Plichta Oskar 03, Gurowski Szczepan 05</t>
  </si>
  <si>
    <t>Wolska Zofia 04, Szaryńska Zofia 10</t>
  </si>
  <si>
    <t>Kołakowski Krystian 02, Majewski Jędrzej 06</t>
  </si>
  <si>
    <t>Kuliś Oliwia 05, Markowska Zuzanna 08</t>
  </si>
  <si>
    <t>Wasilewski Mateusz 05, Radzewicz Vanessa 07</t>
  </si>
  <si>
    <t>Zwierzchowski Jan 02, Klasa Jakub 06</t>
  </si>
  <si>
    <t>Marek Mikołaj 04, Czerwiński Sebastian 07</t>
  </si>
  <si>
    <t>Marszalik Weronika 06, Gurowska Lidia 07</t>
  </si>
  <si>
    <t>Płaczkowski Karol 05, Bortkiewicz Wojciech 10</t>
  </si>
  <si>
    <t>Śliwiński Jakub 06, Pieńkowska Natalia 09</t>
  </si>
  <si>
    <t>Drozdowski Jakub 05,Wodowski Bartosz 08</t>
  </si>
  <si>
    <t>Cesarz Maciej 06, Buch Piotr 07</t>
  </si>
  <si>
    <t>Szymanek Aleksandra , Kuściński Adam</t>
  </si>
  <si>
    <t>Szkuner Myślibórz</t>
  </si>
  <si>
    <t>Michalewicz Oliwia, Michalewicz Krystian</t>
  </si>
  <si>
    <t>Błotniak Michał, Wołoszyn Stanisław</t>
  </si>
  <si>
    <t>Wodniacy Garczyn</t>
  </si>
  <si>
    <t>9,6,4,3,2,1</t>
  </si>
  <si>
    <t>Puchar Polski Klasy Cadet 2019</t>
  </si>
  <si>
    <t>2019r.</t>
  </si>
  <si>
    <t>PZŻ</t>
  </si>
  <si>
    <t>Kąkol Agnieszka 03, Krauza Wiktoria 10</t>
  </si>
  <si>
    <t>Raszczyk Patrycja 03, Sienkiewicz Zofia 09</t>
  </si>
  <si>
    <t>Bicki Maciej 05, Skrzypkowski Paweł 09</t>
  </si>
  <si>
    <t>Pastuszka Anastazja 06, Szymborska Laura 06</t>
  </si>
  <si>
    <t>Kundzicz Julia 05, Jabłońska Daria 07</t>
  </si>
  <si>
    <t>Zachłowska Zuzanna 05, Konert Marcelina 08,</t>
  </si>
  <si>
    <t>Dobosz Jan 05, Mikielewicz Jakub 06</t>
  </si>
  <si>
    <t>Giżycka Grupa Regatowa</t>
  </si>
  <si>
    <t>Wojczalnis Kacper 05, Julia Żyndul</t>
  </si>
  <si>
    <t>Majewski Jędrzej 06, Ptaszkiewicz Wojciech 06</t>
  </si>
  <si>
    <t>Ptaszkiewicz Wojciech 06, Wiadro Weronika 06</t>
  </si>
  <si>
    <t>Zalewski Tadeusz 05, Pytliński Wojciech 05</t>
  </si>
  <si>
    <t>Buś Tomasz 04, Pytliński Witold 07</t>
  </si>
  <si>
    <t>SKŻ Drawa Drawno</t>
  </si>
  <si>
    <t>Ostrowska Zuzanna 05, Bujko Hanna 07</t>
  </si>
  <si>
    <t>Grusznis Zuzanna 06, Zalewska Emilia 08</t>
  </si>
  <si>
    <t>Adamski Jakub 06, Wodowski Bartosz</t>
  </si>
  <si>
    <t>Wolska Katarzyna 04, Schutz Paulina 07</t>
  </si>
  <si>
    <t>Schutz Zofia 06, Plata Zuzanna 06</t>
  </si>
  <si>
    <t>Bulik Małgorzata 04, Sołdan Mikołaj 08</t>
  </si>
  <si>
    <t>Szmarch Olga 03, Winnicka Joanna 05</t>
  </si>
  <si>
    <t>Sitkowska Julita 05, Jasiukiewicz Antoni 09</t>
  </si>
  <si>
    <t>Glinecka Jagoda 05, Bartnicki Patryk 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</si>
</sst>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0\ _z_ł_-;\-* #,##0.00\ _z_ł_-;_-* \-??\ _z_ł_-;_-@_-"/>
    <numFmt numFmtId="168" formatCode="_-* #,##0\ _z_ł_-;\-* #,##0\ _z_ł_-;_-* \-??\ _z_ł_-;_-@_-"/>
    <numFmt numFmtId="169" formatCode="yy\-mm"/>
    <numFmt numFmtId="170" formatCode="[$-415]d\ mmmm\ yyyy"/>
    <numFmt numFmtId="171" formatCode="0.00;[Red]0.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\-000"/>
    <numFmt numFmtId="177" formatCode="_-* #,##0.000\ _z_ł_-;\-* #,##0.000\ _z_ł_-;_-* \-??\ _z_ł_-;_-@_-"/>
    <numFmt numFmtId="178" formatCode="0.000"/>
  </numFmts>
  <fonts count="7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u val="single"/>
      <sz val="10"/>
      <name val="Arial CE"/>
      <family val="0"/>
    </font>
    <font>
      <u val="single"/>
      <sz val="10"/>
      <name val="Arial"/>
      <family val="2"/>
    </font>
    <font>
      <sz val="8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u val="single"/>
      <sz val="9.6"/>
      <color indexed="12"/>
      <name val="Arial CE"/>
      <family val="2"/>
    </font>
    <font>
      <u val="single"/>
      <sz val="9.6"/>
      <color indexed="20"/>
      <name val="Arial CE"/>
      <family val="2"/>
    </font>
    <font>
      <u val="single"/>
      <sz val="10"/>
      <color indexed="10"/>
      <name val="Arial CE"/>
      <family val="0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sz val="10"/>
      <color indexed="30"/>
      <name val="Arial"/>
      <family val="2"/>
    </font>
    <font>
      <u val="single"/>
      <sz val="10"/>
      <color indexed="30"/>
      <name val="Arial CE"/>
      <family val="2"/>
    </font>
    <font>
      <sz val="10"/>
      <color indexed="62"/>
      <name val="Arial"/>
      <family val="2"/>
    </font>
    <font>
      <u val="single"/>
      <sz val="10"/>
      <color indexed="62"/>
      <name val="Arial CE"/>
      <family val="0"/>
    </font>
    <font>
      <b/>
      <u val="single"/>
      <sz val="10"/>
      <color indexed="36"/>
      <name val="Arial CE"/>
      <family val="2"/>
    </font>
    <font>
      <b/>
      <sz val="10"/>
      <color indexed="36"/>
      <name val="Arial CE"/>
      <family val="2"/>
    </font>
    <font>
      <sz val="10"/>
      <color indexed="40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Arial CE"/>
      <family val="2"/>
    </font>
    <font>
      <sz val="10"/>
      <color indexed="30"/>
      <name val="Arial CE"/>
      <family val="0"/>
    </font>
    <font>
      <sz val="10"/>
      <color indexed="17"/>
      <name val="Arial CE"/>
      <family val="0"/>
    </font>
    <font>
      <sz val="10"/>
      <color indexed="40"/>
      <name val="Arial CE"/>
      <family val="0"/>
    </font>
    <font>
      <sz val="9"/>
      <color indexed="10"/>
      <name val="Arial CE"/>
      <family val="0"/>
    </font>
    <font>
      <sz val="9"/>
      <color indexed="40"/>
      <name val="Arial CE"/>
      <family val="0"/>
    </font>
    <font>
      <sz val="9"/>
      <color indexed="10"/>
      <name val="Arial"/>
      <family val="2"/>
    </font>
    <font>
      <sz val="9"/>
      <color indexed="40"/>
      <name val="Arial"/>
      <family val="2"/>
    </font>
    <font>
      <u val="single"/>
      <sz val="9.6"/>
      <color theme="10"/>
      <name val="Arial CE"/>
      <family val="2"/>
    </font>
    <font>
      <u val="single"/>
      <sz val="9.6"/>
      <color theme="11"/>
      <name val="Arial CE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0"/>
    </font>
    <font>
      <sz val="10"/>
      <color rgb="FF0070C0"/>
      <name val="Arial"/>
      <family val="2"/>
    </font>
    <font>
      <u val="single"/>
      <sz val="10"/>
      <color rgb="FF0070C0"/>
      <name val="Arial CE"/>
      <family val="2"/>
    </font>
    <font>
      <sz val="10"/>
      <color theme="4"/>
      <name val="Arial"/>
      <family val="2"/>
    </font>
    <font>
      <u val="single"/>
      <sz val="10"/>
      <color theme="4"/>
      <name val="Arial CE"/>
      <family val="0"/>
    </font>
    <font>
      <b/>
      <u val="single"/>
      <sz val="10"/>
      <color rgb="FF7030A0"/>
      <name val="Arial CE"/>
      <family val="2"/>
    </font>
    <font>
      <b/>
      <sz val="10"/>
      <color rgb="FF7030A0"/>
      <name val="Arial CE"/>
      <family val="2"/>
    </font>
    <font>
      <sz val="10"/>
      <color rgb="FF00B0F0"/>
      <name val="Arial"/>
      <family val="2"/>
    </font>
    <font>
      <b/>
      <sz val="10"/>
      <color rgb="FFCC00FF"/>
      <name val="Arial"/>
      <family val="2"/>
    </font>
    <font>
      <b/>
      <sz val="10"/>
      <color rgb="FFCC00FF"/>
      <name val="Arial CE"/>
      <family val="2"/>
    </font>
    <font>
      <sz val="10"/>
      <color rgb="FF0070C0"/>
      <name val="Arial CE"/>
      <family val="0"/>
    </font>
    <font>
      <sz val="10"/>
      <color rgb="FF00B050"/>
      <name val="Arial CE"/>
      <family val="0"/>
    </font>
    <font>
      <sz val="10"/>
      <color rgb="FF00B0F0"/>
      <name val="Arial CE"/>
      <family val="0"/>
    </font>
    <font>
      <sz val="9"/>
      <color rgb="FFFF0000"/>
      <name val="Arial CE"/>
      <family val="0"/>
    </font>
    <font>
      <sz val="9"/>
      <color rgb="FF00B0F0"/>
      <name val="Arial CE"/>
      <family val="0"/>
    </font>
    <font>
      <sz val="9"/>
      <color rgb="FFFF0000"/>
      <name val="Arial"/>
      <family val="2"/>
    </font>
    <font>
      <sz val="9"/>
      <color rgb="FF00B0F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E12A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2" fontId="2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25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7" fillId="0" borderId="11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2" fontId="22" fillId="24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2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25" borderId="12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2" fontId="20" fillId="0" borderId="12" xfId="0" applyNumberFormat="1" applyFont="1" applyBorder="1" applyAlignment="1">
      <alignment/>
    </xf>
    <xf numFmtId="2" fontId="0" fillId="25" borderId="12" xfId="0" applyNumberFormat="1" applyFill="1" applyBorder="1" applyAlignment="1">
      <alignment/>
    </xf>
    <xf numFmtId="0" fontId="0" fillId="26" borderId="0" xfId="0" applyFill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64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2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4" fillId="0" borderId="0" xfId="0" applyFont="1" applyBorder="1" applyAlignment="1">
      <alignment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/>
    </xf>
    <xf numFmtId="0" fontId="27" fillId="27" borderId="12" xfId="0" applyFont="1" applyFill="1" applyBorder="1" applyAlignment="1">
      <alignment/>
    </xf>
    <xf numFmtId="0" fontId="27" fillId="28" borderId="12" xfId="0" applyFont="1" applyFill="1" applyBorder="1" applyAlignment="1">
      <alignment/>
    </xf>
    <xf numFmtId="0" fontId="27" fillId="29" borderId="12" xfId="0" applyFont="1" applyFill="1" applyBorder="1" applyAlignment="1">
      <alignment/>
    </xf>
    <xf numFmtId="0" fontId="27" fillId="29" borderId="12" xfId="0" applyFont="1" applyFill="1" applyBorder="1" applyAlignment="1">
      <alignment horizontal="left"/>
    </xf>
    <xf numFmtId="2" fontId="27" fillId="27" borderId="12" xfId="0" applyNumberFormat="1" applyFont="1" applyFill="1" applyBorder="1" applyAlignment="1">
      <alignment/>
    </xf>
    <xf numFmtId="0" fontId="27" fillId="30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20" fillId="0" borderId="12" xfId="0" applyFont="1" applyBorder="1" applyAlignment="1">
      <alignment/>
    </xf>
    <xf numFmtId="2" fontId="0" fillId="31" borderId="12" xfId="0" applyNumberFormat="1" applyFont="1" applyFill="1" applyBorder="1" applyAlignment="1">
      <alignment/>
    </xf>
    <xf numFmtId="2" fontId="0" fillId="32" borderId="12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66" fontId="0" fillId="36" borderId="12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2" fontId="0" fillId="37" borderId="12" xfId="0" applyNumberFormat="1" applyFill="1" applyBorder="1" applyAlignment="1">
      <alignment/>
    </xf>
    <xf numFmtId="2" fontId="0" fillId="38" borderId="12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166" fontId="0" fillId="39" borderId="12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21" fillId="4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9" fillId="31" borderId="12" xfId="0" applyNumberFormat="1" applyFont="1" applyFill="1" applyBorder="1" applyAlignment="1">
      <alignment/>
    </xf>
    <xf numFmtId="2" fontId="28" fillId="31" borderId="12" xfId="0" applyNumberFormat="1" applyFont="1" applyFill="1" applyBorder="1" applyAlignment="1">
      <alignment/>
    </xf>
    <xf numFmtId="0" fontId="29" fillId="32" borderId="12" xfId="0" applyNumberFormat="1" applyFont="1" applyFill="1" applyBorder="1" applyAlignment="1">
      <alignment/>
    </xf>
    <xf numFmtId="2" fontId="28" fillId="32" borderId="12" xfId="0" applyNumberFormat="1" applyFont="1" applyFill="1" applyBorder="1" applyAlignment="1">
      <alignment/>
    </xf>
    <xf numFmtId="0" fontId="29" fillId="33" borderId="12" xfId="0" applyNumberFormat="1" applyFont="1" applyFill="1" applyBorder="1" applyAlignment="1">
      <alignment/>
    </xf>
    <xf numFmtId="2" fontId="28" fillId="40" borderId="12" xfId="0" applyNumberFormat="1" applyFont="1" applyFill="1" applyBorder="1" applyAlignment="1">
      <alignment/>
    </xf>
    <xf numFmtId="0" fontId="28" fillId="41" borderId="12" xfId="0" applyFont="1" applyFill="1" applyBorder="1" applyAlignment="1">
      <alignment/>
    </xf>
    <xf numFmtId="0" fontId="28" fillId="42" borderId="12" xfId="0" applyFont="1" applyFill="1" applyBorder="1" applyAlignment="1">
      <alignment/>
    </xf>
    <xf numFmtId="166" fontId="29" fillId="43" borderId="12" xfId="0" applyNumberFormat="1" applyFont="1" applyFill="1" applyBorder="1" applyAlignment="1">
      <alignment/>
    </xf>
    <xf numFmtId="0" fontId="0" fillId="35" borderId="12" xfId="0" applyNumberFormat="1" applyFill="1" applyBorder="1" applyAlignment="1">
      <alignment/>
    </xf>
    <xf numFmtId="2" fontId="23" fillId="35" borderId="12" xfId="0" applyNumberFormat="1" applyFont="1" applyFill="1" applyBorder="1" applyAlignment="1">
      <alignment/>
    </xf>
    <xf numFmtId="0" fontId="0" fillId="36" borderId="12" xfId="0" applyNumberFormat="1" applyFill="1" applyBorder="1" applyAlignment="1">
      <alignment/>
    </xf>
    <xf numFmtId="1" fontId="23" fillId="36" borderId="12" xfId="0" applyNumberFormat="1" applyFont="1" applyFill="1" applyBorder="1" applyAlignment="1">
      <alignment/>
    </xf>
    <xf numFmtId="0" fontId="0" fillId="44" borderId="12" xfId="0" applyNumberFormat="1" applyFill="1" applyBorder="1" applyAlignment="1">
      <alignment/>
    </xf>
    <xf numFmtId="166" fontId="31" fillId="44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2" fontId="23" fillId="0" borderId="12" xfId="0" applyNumberFormat="1" applyFont="1" applyFill="1" applyBorder="1" applyAlignment="1">
      <alignment/>
    </xf>
    <xf numFmtId="0" fontId="23" fillId="45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1" borderId="12" xfId="0" applyNumberFormat="1" applyFont="1" applyFill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60" fillId="0" borderId="12" xfId="0" applyFont="1" applyFill="1" applyBorder="1" applyAlignment="1">
      <alignment/>
    </xf>
    <xf numFmtId="0" fontId="57" fillId="0" borderId="12" xfId="0" applyFont="1" applyBorder="1" applyAlignment="1">
      <alignment/>
    </xf>
    <xf numFmtId="0" fontId="0" fillId="32" borderId="12" xfId="0" applyNumberFormat="1" applyFill="1" applyBorder="1" applyAlignment="1">
      <alignment/>
    </xf>
    <xf numFmtId="0" fontId="23" fillId="41" borderId="12" xfId="0" applyFont="1" applyFill="1" applyBorder="1" applyAlignment="1">
      <alignment/>
    </xf>
    <xf numFmtId="0" fontId="23" fillId="42" borderId="12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34" borderId="12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0" fillId="32" borderId="12" xfId="0" applyNumberFormat="1" applyFont="1" applyFill="1" applyBorder="1" applyAlignment="1">
      <alignment/>
    </xf>
    <xf numFmtId="2" fontId="23" fillId="44" borderId="12" xfId="0" applyNumberFormat="1" applyFont="1" applyFill="1" applyBorder="1" applyAlignment="1">
      <alignment/>
    </xf>
    <xf numFmtId="0" fontId="0" fillId="38" borderId="12" xfId="0" applyNumberFormat="1" applyFill="1" applyBorder="1" applyAlignment="1">
      <alignment/>
    </xf>
    <xf numFmtId="0" fontId="23" fillId="38" borderId="12" xfId="0" applyNumberFormat="1" applyFont="1" applyFill="1" applyBorder="1" applyAlignment="1">
      <alignment/>
    </xf>
    <xf numFmtId="0" fontId="0" fillId="27" borderId="12" xfId="0" applyNumberFormat="1" applyFill="1" applyBorder="1" applyAlignment="1">
      <alignment/>
    </xf>
    <xf numFmtId="2" fontId="23" fillId="27" borderId="12" xfId="0" applyNumberFormat="1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0" fillId="46" borderId="12" xfId="0" applyNumberFormat="1" applyFont="1" applyFill="1" applyBorder="1" applyAlignment="1">
      <alignment/>
    </xf>
    <xf numFmtId="0" fontId="23" fillId="0" borderId="12" xfId="0" applyNumberFormat="1" applyFont="1" applyFill="1" applyBorder="1" applyAlignment="1">
      <alignment/>
    </xf>
    <xf numFmtId="2" fontId="24" fillId="46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0" fillId="47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2" fontId="0" fillId="25" borderId="13" xfId="0" applyNumberFormat="1" applyFill="1" applyBorder="1" applyAlignment="1">
      <alignment/>
    </xf>
    <xf numFmtId="0" fontId="0" fillId="28" borderId="12" xfId="0" applyFill="1" applyBorder="1" applyAlignment="1">
      <alignment/>
    </xf>
    <xf numFmtId="0" fontId="0" fillId="48" borderId="12" xfId="0" applyFill="1" applyBorder="1" applyAlignment="1">
      <alignment/>
    </xf>
    <xf numFmtId="0" fontId="0" fillId="26" borderId="12" xfId="0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center" vertical="center"/>
    </xf>
    <xf numFmtId="0" fontId="74" fillId="0" borderId="12" xfId="0" applyFont="1" applyBorder="1" applyAlignment="1">
      <alignment/>
    </xf>
    <xf numFmtId="0" fontId="32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75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6" fillId="0" borderId="12" xfId="0" applyFont="1" applyFill="1" applyBorder="1" applyAlignment="1">
      <alignment/>
    </xf>
    <xf numFmtId="0" fontId="74" fillId="0" borderId="12" xfId="0" applyFont="1" applyBorder="1" applyAlignment="1">
      <alignment/>
    </xf>
    <xf numFmtId="0" fontId="75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/>
    </xf>
    <xf numFmtId="0" fontId="77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/>
    </xf>
    <xf numFmtId="0" fontId="32" fillId="0" borderId="0" xfId="0" applyFont="1" applyAlignment="1">
      <alignment/>
    </xf>
    <xf numFmtId="0" fontId="27" fillId="27" borderId="14" xfId="0" applyFont="1" applyFill="1" applyBorder="1" applyAlignment="1">
      <alignment horizontal="center"/>
    </xf>
    <xf numFmtId="0" fontId="27" fillId="27" borderId="15" xfId="0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27" fillId="39" borderId="14" xfId="0" applyFont="1" applyFill="1" applyBorder="1" applyAlignment="1">
      <alignment horizontal="center"/>
    </xf>
    <xf numFmtId="0" fontId="27" fillId="39" borderId="16" xfId="0" applyFont="1" applyFill="1" applyBorder="1" applyAlignment="1">
      <alignment horizontal="center"/>
    </xf>
    <xf numFmtId="0" fontId="27" fillId="28" borderId="14" xfId="0" applyFont="1" applyFill="1" applyBorder="1" applyAlignment="1">
      <alignment horizontal="center"/>
    </xf>
    <xf numFmtId="0" fontId="27" fillId="28" borderId="16" xfId="0" applyFont="1" applyFill="1" applyBorder="1" applyAlignment="1">
      <alignment horizontal="center"/>
    </xf>
    <xf numFmtId="0" fontId="27" fillId="39" borderId="15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4.125" style="0" customWidth="1"/>
    <col min="2" max="2" width="45.125" style="0" customWidth="1"/>
    <col min="3" max="3" width="22.00390625" style="0" customWidth="1"/>
    <col min="4" max="4" width="4.625" style="0" customWidth="1"/>
    <col min="5" max="5" width="8.00390625" style="0" customWidth="1"/>
    <col min="6" max="6" width="4.50390625" style="0" customWidth="1"/>
    <col min="7" max="7" width="6.50390625" style="0" customWidth="1"/>
    <col min="8" max="8" width="4.375" style="0" customWidth="1"/>
    <col min="9" max="9" width="9.625" style="0" customWidth="1"/>
    <col min="10" max="10" width="6.125" style="0" hidden="1" customWidth="1"/>
    <col min="11" max="11" width="4.50390625" style="0" customWidth="1"/>
    <col min="12" max="12" width="5.875" style="0" customWidth="1"/>
    <col min="13" max="13" width="3.125" style="0" customWidth="1"/>
    <col min="14" max="14" width="2.375" style="0" customWidth="1"/>
    <col min="15" max="15" width="6.50390625" style="0" customWidth="1"/>
    <col min="16" max="16" width="5.625" style="0" hidden="1" customWidth="1"/>
    <col min="17" max="17" width="5.625" style="0" customWidth="1"/>
    <col min="18" max="18" width="5.125" style="0" customWidth="1"/>
    <col min="19" max="19" width="4.625" style="0" hidden="1" customWidth="1"/>
    <col min="20" max="20" width="4.875" style="0" customWidth="1"/>
    <col min="21" max="21" width="0.5" style="0" hidden="1" customWidth="1"/>
    <col min="22" max="22" width="1.875" style="0" hidden="1" customWidth="1"/>
    <col min="23" max="23" width="0.37109375" style="0" customWidth="1"/>
    <col min="24" max="24" width="5.375" style="0" hidden="1" customWidth="1"/>
    <col min="25" max="25" width="0.6171875" style="0" hidden="1" customWidth="1"/>
    <col min="26" max="26" width="0.37109375" style="0" hidden="1" customWidth="1"/>
    <col min="27" max="27" width="0.5" style="0" hidden="1" customWidth="1"/>
    <col min="28" max="28" width="8.625" style="0" customWidth="1"/>
    <col min="29" max="29" width="9.875" style="0" customWidth="1"/>
  </cols>
  <sheetData>
    <row r="1" spans="1:29" ht="17.25">
      <c r="A1" s="1" t="s">
        <v>85</v>
      </c>
      <c r="B1" s="1"/>
      <c r="E1" s="2"/>
      <c r="N1">
        <v>523</v>
      </c>
      <c r="AC1" s="3"/>
    </row>
    <row r="2" spans="4:29" ht="12.75"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3"/>
    </row>
    <row r="3" spans="1:29" ht="12.75">
      <c r="A3" s="48"/>
      <c r="B3" s="48"/>
      <c r="C3" s="48" t="s">
        <v>0</v>
      </c>
      <c r="D3" s="171" t="s">
        <v>1</v>
      </c>
      <c r="E3" s="173"/>
      <c r="F3" s="177" t="s">
        <v>64</v>
      </c>
      <c r="G3" s="178"/>
      <c r="H3" s="171" t="s">
        <v>41</v>
      </c>
      <c r="I3" s="173"/>
      <c r="J3" s="66"/>
      <c r="K3" s="179" t="s">
        <v>40</v>
      </c>
      <c r="L3" s="180"/>
      <c r="M3" s="171"/>
      <c r="N3" s="173"/>
      <c r="O3" s="177" t="s">
        <v>19</v>
      </c>
      <c r="P3" s="181"/>
      <c r="Q3" s="178"/>
      <c r="R3" s="171" t="s">
        <v>26</v>
      </c>
      <c r="S3" s="172"/>
      <c r="T3" s="173"/>
      <c r="U3" s="69"/>
      <c r="V3" s="67"/>
      <c r="W3" s="65"/>
      <c r="X3" s="67"/>
      <c r="Y3" s="70"/>
      <c r="Z3" s="68"/>
      <c r="AA3" s="71"/>
      <c r="AB3" s="72" t="s">
        <v>2</v>
      </c>
      <c r="AC3" s="4"/>
    </row>
    <row r="4" spans="1:29" ht="12.75">
      <c r="A4" s="48"/>
      <c r="B4" s="64" t="s">
        <v>84</v>
      </c>
      <c r="C4" s="48" t="s">
        <v>3</v>
      </c>
      <c r="D4" s="73">
        <v>0.75</v>
      </c>
      <c r="E4" s="25"/>
      <c r="F4" s="74">
        <v>1</v>
      </c>
      <c r="G4" s="75"/>
      <c r="H4" s="76">
        <v>1.5</v>
      </c>
      <c r="I4" s="77"/>
      <c r="J4" s="25"/>
      <c r="K4" s="78">
        <v>1.5</v>
      </c>
      <c r="L4" s="77"/>
      <c r="M4" s="79"/>
      <c r="N4" s="80"/>
      <c r="O4" s="81">
        <v>2</v>
      </c>
      <c r="P4" s="82"/>
      <c r="Q4" s="82"/>
      <c r="R4" s="83">
        <v>1</v>
      </c>
      <c r="S4" s="82"/>
      <c r="T4" s="82"/>
      <c r="U4" s="84"/>
      <c r="V4" s="85"/>
      <c r="W4" s="86"/>
      <c r="X4" s="85"/>
      <c r="Y4" s="87"/>
      <c r="Z4" s="82"/>
      <c r="AA4" s="80"/>
      <c r="AB4" s="72" t="s">
        <v>4</v>
      </c>
      <c r="AC4" s="3"/>
    </row>
    <row r="5" spans="1:29" ht="12.75">
      <c r="A5" s="48"/>
      <c r="B5" s="48"/>
      <c r="C5" s="88" t="s">
        <v>5</v>
      </c>
      <c r="D5" s="88">
        <v>36</v>
      </c>
      <c r="E5" s="82"/>
      <c r="F5" s="88">
        <v>35</v>
      </c>
      <c r="G5" s="89"/>
      <c r="H5" s="88">
        <v>44</v>
      </c>
      <c r="I5" s="90"/>
      <c r="J5" s="82"/>
      <c r="K5" s="88">
        <v>46</v>
      </c>
      <c r="L5" s="91"/>
      <c r="M5" s="88"/>
      <c r="N5" s="80"/>
      <c r="O5" s="88">
        <v>113</v>
      </c>
      <c r="P5" s="82"/>
      <c r="Q5" s="82"/>
      <c r="R5" s="88">
        <v>32</v>
      </c>
      <c r="S5" s="82"/>
      <c r="T5" s="82"/>
      <c r="U5" s="88"/>
      <c r="V5" s="82"/>
      <c r="W5" s="88"/>
      <c r="X5" s="82"/>
      <c r="Y5" s="88"/>
      <c r="Z5" s="82"/>
      <c r="AA5" s="25"/>
      <c r="AB5" s="72" t="s">
        <v>86</v>
      </c>
      <c r="AC5" s="3"/>
    </row>
    <row r="6" spans="1:29" ht="12.75">
      <c r="A6" s="48" t="s">
        <v>6</v>
      </c>
      <c r="B6" s="92" t="s">
        <v>7</v>
      </c>
      <c r="C6" s="92" t="s">
        <v>8</v>
      </c>
      <c r="D6" s="174" t="s">
        <v>9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93"/>
      <c r="V6" s="82"/>
      <c r="W6" s="93"/>
      <c r="X6" s="82"/>
      <c r="Y6" s="93"/>
      <c r="Z6" s="82"/>
      <c r="AA6" s="25"/>
      <c r="AB6" s="72" t="s">
        <v>10</v>
      </c>
      <c r="AC6" s="5"/>
    </row>
    <row r="7" spans="1:29" ht="12.75">
      <c r="A7" s="95">
        <v>1</v>
      </c>
      <c r="B7" s="94" t="s">
        <v>45</v>
      </c>
      <c r="C7" s="96" t="s">
        <v>44</v>
      </c>
      <c r="D7" s="97">
        <v>2</v>
      </c>
      <c r="E7" s="98">
        <f>($D$5-$D7+1)*$D$4+6</f>
        <v>32.25</v>
      </c>
      <c r="F7" s="99">
        <v>3</v>
      </c>
      <c r="G7" s="100">
        <f>($F$5-$F7+1)*$F$4+4</f>
        <v>37</v>
      </c>
      <c r="H7" s="101">
        <v>2</v>
      </c>
      <c r="I7" s="102">
        <f>($H$5-$H7+1)*$H$4+6</f>
        <v>70.5</v>
      </c>
      <c r="J7" s="103"/>
      <c r="K7" s="104">
        <v>4</v>
      </c>
      <c r="L7" s="105">
        <f>($K$5-$K7+1)*$K$4+3</f>
        <v>67.5</v>
      </c>
      <c r="M7" s="106"/>
      <c r="N7" s="107"/>
      <c r="O7" s="108">
        <v>4</v>
      </c>
      <c r="P7" s="109"/>
      <c r="Q7" s="109">
        <f>($O$5-$O7+1)*$O$4+3</f>
        <v>223</v>
      </c>
      <c r="R7" s="110">
        <v>2</v>
      </c>
      <c r="S7" s="110"/>
      <c r="T7" s="111">
        <f>($R$5-$R7+1)*$R$4+6</f>
        <v>37</v>
      </c>
      <c r="U7" s="110">
        <v>0</v>
      </c>
      <c r="V7" s="110">
        <v>0</v>
      </c>
      <c r="W7" s="110">
        <v>0</v>
      </c>
      <c r="X7" s="110">
        <v>0</v>
      </c>
      <c r="Y7" s="112"/>
      <c r="Z7" s="113"/>
      <c r="AA7" s="114"/>
      <c r="AB7" s="115">
        <f aca="true" t="shared" si="0" ref="AB7:AB38">$E7+MAX($G7,$T7)+MAX($I7,$L7)+$Q7</f>
        <v>362.75</v>
      </c>
      <c r="AC7" s="6"/>
    </row>
    <row r="8" spans="1:29" ht="12.75">
      <c r="A8" s="95">
        <v>2</v>
      </c>
      <c r="B8" s="116" t="s">
        <v>50</v>
      </c>
      <c r="C8" s="117" t="s">
        <v>13</v>
      </c>
      <c r="D8" s="118">
        <v>5</v>
      </c>
      <c r="E8" s="98">
        <f>($D$5-$D8+1)*$D$4+2</f>
        <v>26</v>
      </c>
      <c r="F8" s="99">
        <v>1</v>
      </c>
      <c r="G8" s="100">
        <f>($F$5-$F8+1)*$F$4+9</f>
        <v>44</v>
      </c>
      <c r="H8" s="101">
        <v>6</v>
      </c>
      <c r="I8" s="102">
        <f>($H$5-$H8+1)*$H$4+1</f>
        <v>59.5</v>
      </c>
      <c r="J8" s="103"/>
      <c r="K8" s="104">
        <v>7</v>
      </c>
      <c r="L8" s="105">
        <f>($K$5-$K8+1)*$K$4</f>
        <v>60</v>
      </c>
      <c r="M8" s="106"/>
      <c r="N8" s="107"/>
      <c r="O8" s="108">
        <v>9</v>
      </c>
      <c r="P8" s="109"/>
      <c r="Q8" s="109">
        <f aca="true" t="shared" si="1" ref="Q8:Q38">($O$5-$O8+1)*$O$4</f>
        <v>210</v>
      </c>
      <c r="R8" s="110">
        <v>5</v>
      </c>
      <c r="S8" s="110"/>
      <c r="T8" s="111">
        <f>($R$5-$R8+1)*$R$4+2</f>
        <v>30</v>
      </c>
      <c r="U8" s="110">
        <v>0</v>
      </c>
      <c r="V8" s="110">
        <v>0</v>
      </c>
      <c r="W8" s="110">
        <v>0</v>
      </c>
      <c r="X8" s="110">
        <v>0</v>
      </c>
      <c r="Y8" s="112"/>
      <c r="Z8" s="113"/>
      <c r="AA8" s="114"/>
      <c r="AB8" s="115">
        <f t="shared" si="0"/>
        <v>340</v>
      </c>
      <c r="AC8" s="6"/>
    </row>
    <row r="9" spans="1:29" ht="12.75">
      <c r="A9" s="95">
        <v>3</v>
      </c>
      <c r="B9" s="119" t="s">
        <v>20</v>
      </c>
      <c r="C9" s="120" t="s">
        <v>12</v>
      </c>
      <c r="D9" s="97">
        <v>1</v>
      </c>
      <c r="E9" s="98">
        <f>($D$5-$D9+1)*$D$4+9</f>
        <v>36</v>
      </c>
      <c r="F9" s="99">
        <v>9</v>
      </c>
      <c r="G9" s="100">
        <f>($F$5-$F9+1)*$F$4</f>
        <v>27</v>
      </c>
      <c r="H9" s="101">
        <v>1</v>
      </c>
      <c r="I9" s="102">
        <f>($H$5-$H9+1)*$H$4+9</f>
        <v>75</v>
      </c>
      <c r="J9" s="103"/>
      <c r="K9" s="104">
        <v>2</v>
      </c>
      <c r="L9" s="105">
        <f>($K$5-$K9+1)*$K$4+6</f>
        <v>73.5</v>
      </c>
      <c r="M9" s="106"/>
      <c r="N9" s="107"/>
      <c r="O9" s="108">
        <v>18</v>
      </c>
      <c r="P9" s="109"/>
      <c r="Q9" s="109">
        <f t="shared" si="1"/>
        <v>192</v>
      </c>
      <c r="R9" s="110"/>
      <c r="S9" s="110"/>
      <c r="T9" s="111">
        <v>0</v>
      </c>
      <c r="U9" s="110">
        <v>0</v>
      </c>
      <c r="V9" s="110">
        <v>0</v>
      </c>
      <c r="W9" s="110">
        <v>0</v>
      </c>
      <c r="X9" s="110">
        <v>0</v>
      </c>
      <c r="Y9" s="112"/>
      <c r="Z9" s="113"/>
      <c r="AA9" s="114"/>
      <c r="AB9" s="115">
        <f t="shared" si="0"/>
        <v>330</v>
      </c>
      <c r="AC9" s="6"/>
    </row>
    <row r="10" spans="1:29" ht="12.75">
      <c r="A10" s="95">
        <v>4</v>
      </c>
      <c r="B10" s="119" t="s">
        <v>89</v>
      </c>
      <c r="C10" s="96" t="s">
        <v>12</v>
      </c>
      <c r="D10" s="97">
        <v>4</v>
      </c>
      <c r="E10" s="98">
        <f>($D$5-$D10+1)*$D$4+3</f>
        <v>27.75</v>
      </c>
      <c r="F10" s="99">
        <v>6</v>
      </c>
      <c r="G10" s="100">
        <f>($F$5-$F10+1)*$F$4+1</f>
        <v>31</v>
      </c>
      <c r="H10" s="101">
        <v>4</v>
      </c>
      <c r="I10" s="102">
        <f>($H$5-$H10+1)*$H$4+3</f>
        <v>64.5</v>
      </c>
      <c r="J10" s="103"/>
      <c r="K10" s="104">
        <v>5</v>
      </c>
      <c r="L10" s="105">
        <f>($K$5-$K10+1)*$K$4+2</f>
        <v>65</v>
      </c>
      <c r="M10" s="106"/>
      <c r="N10" s="107"/>
      <c r="O10" s="108">
        <v>17</v>
      </c>
      <c r="P10" s="109"/>
      <c r="Q10" s="109">
        <f t="shared" si="1"/>
        <v>194</v>
      </c>
      <c r="R10" s="110">
        <v>1</v>
      </c>
      <c r="S10" s="110"/>
      <c r="T10" s="111">
        <f>($R$5-$R10+1)*$R$4+9</f>
        <v>41</v>
      </c>
      <c r="U10" s="110">
        <v>0</v>
      </c>
      <c r="V10" s="110">
        <v>0</v>
      </c>
      <c r="W10" s="110">
        <v>0</v>
      </c>
      <c r="X10" s="110">
        <v>0</v>
      </c>
      <c r="Y10" s="112"/>
      <c r="Z10" s="113"/>
      <c r="AA10" s="114"/>
      <c r="AB10" s="115">
        <f t="shared" si="0"/>
        <v>327.75</v>
      </c>
      <c r="AC10" s="33"/>
    </row>
    <row r="11" spans="1:29" ht="12.75">
      <c r="A11" s="95">
        <v>5</v>
      </c>
      <c r="B11" s="59" t="s">
        <v>63</v>
      </c>
      <c r="C11" s="96" t="s">
        <v>44</v>
      </c>
      <c r="D11" s="97">
        <v>11</v>
      </c>
      <c r="E11" s="98">
        <f>($D$5-$D11+1)*$D$4</f>
        <v>19.5</v>
      </c>
      <c r="F11" s="99">
        <v>11</v>
      </c>
      <c r="G11" s="100">
        <f>($F$5-$F11+1)*$F$4</f>
        <v>25</v>
      </c>
      <c r="H11" s="101">
        <v>11</v>
      </c>
      <c r="I11" s="102">
        <f>($H$5-$H11+1)*$H$4</f>
        <v>51</v>
      </c>
      <c r="J11" s="103"/>
      <c r="K11" s="104">
        <v>1</v>
      </c>
      <c r="L11" s="105">
        <f>($K$5-$K11+1)*$K$4+9</f>
        <v>78</v>
      </c>
      <c r="M11" s="106"/>
      <c r="N11" s="107"/>
      <c r="O11" s="108">
        <v>16</v>
      </c>
      <c r="P11" s="109"/>
      <c r="Q11" s="109">
        <f t="shared" si="1"/>
        <v>196</v>
      </c>
      <c r="R11" s="110">
        <v>3</v>
      </c>
      <c r="S11" s="110"/>
      <c r="T11" s="111">
        <f>($R$5-$R11+1)*$R$4+4</f>
        <v>34</v>
      </c>
      <c r="U11" s="110">
        <v>0</v>
      </c>
      <c r="V11" s="110">
        <v>0</v>
      </c>
      <c r="W11" s="110">
        <v>0</v>
      </c>
      <c r="X11" s="110">
        <v>0</v>
      </c>
      <c r="Y11" s="112"/>
      <c r="Z11" s="113"/>
      <c r="AA11" s="114"/>
      <c r="AB11" s="115">
        <f t="shared" si="0"/>
        <v>327.5</v>
      </c>
      <c r="AC11" s="6"/>
    </row>
    <row r="12" spans="1:29" ht="12.75">
      <c r="A12" s="95">
        <v>6</v>
      </c>
      <c r="B12" s="121" t="s">
        <v>48</v>
      </c>
      <c r="C12" s="96" t="s">
        <v>21</v>
      </c>
      <c r="D12" s="97">
        <v>8</v>
      </c>
      <c r="E12" s="98">
        <f>($D$5-$D12+1)*$D$4</f>
        <v>21.75</v>
      </c>
      <c r="F12" s="99">
        <v>12</v>
      </c>
      <c r="G12" s="100">
        <f>($F$5-$F12+1)*$F$4</f>
        <v>24</v>
      </c>
      <c r="H12" s="101">
        <v>16</v>
      </c>
      <c r="I12" s="102">
        <f>($H$5-$H12+1)*$H$4</f>
        <v>43.5</v>
      </c>
      <c r="J12" s="103"/>
      <c r="K12" s="104">
        <v>6</v>
      </c>
      <c r="L12" s="105">
        <f>($K$5-$K12+1)*$K$4+1</f>
        <v>62.5</v>
      </c>
      <c r="M12" s="106"/>
      <c r="N12" s="107"/>
      <c r="O12" s="108">
        <v>33</v>
      </c>
      <c r="P12" s="109"/>
      <c r="Q12" s="109">
        <f t="shared" si="1"/>
        <v>162</v>
      </c>
      <c r="R12" s="110">
        <v>4</v>
      </c>
      <c r="S12" s="110"/>
      <c r="T12" s="111">
        <f>($R$5-$R12+1)*$R$4+3</f>
        <v>32</v>
      </c>
      <c r="U12" s="110">
        <v>0</v>
      </c>
      <c r="V12" s="110">
        <v>0</v>
      </c>
      <c r="W12" s="110">
        <v>0</v>
      </c>
      <c r="X12" s="110">
        <v>0</v>
      </c>
      <c r="Y12" s="112"/>
      <c r="Z12" s="113"/>
      <c r="AA12" s="114"/>
      <c r="AB12" s="115">
        <f t="shared" si="0"/>
        <v>278.25</v>
      </c>
      <c r="AC12" s="6"/>
    </row>
    <row r="13" spans="1:29" ht="12.75">
      <c r="A13" s="95">
        <v>7</v>
      </c>
      <c r="B13" s="122" t="s">
        <v>51</v>
      </c>
      <c r="C13" s="61" t="s">
        <v>13</v>
      </c>
      <c r="D13" s="118">
        <v>7</v>
      </c>
      <c r="E13" s="98">
        <f>($D$5-$D13+1)*$D$4</f>
        <v>22.5</v>
      </c>
      <c r="F13" s="99">
        <v>16</v>
      </c>
      <c r="G13" s="100">
        <f>($F$5-$F13+1)*$F$4</f>
        <v>20</v>
      </c>
      <c r="H13" s="101">
        <v>14</v>
      </c>
      <c r="I13" s="102">
        <f>($H$5-$H13+1)*$H$4</f>
        <v>46.5</v>
      </c>
      <c r="J13" s="103"/>
      <c r="K13" s="104">
        <v>17</v>
      </c>
      <c r="L13" s="105">
        <f>($K$5-$K13+1)*$K$4</f>
        <v>45</v>
      </c>
      <c r="M13" s="106"/>
      <c r="N13" s="107"/>
      <c r="O13" s="108">
        <v>25</v>
      </c>
      <c r="P13" s="109"/>
      <c r="Q13" s="109">
        <f t="shared" si="1"/>
        <v>178</v>
      </c>
      <c r="R13" s="110">
        <v>7</v>
      </c>
      <c r="S13" s="110"/>
      <c r="T13" s="111">
        <f>($R$5-$R13+1)*$R$4</f>
        <v>26</v>
      </c>
      <c r="U13" s="110">
        <v>0</v>
      </c>
      <c r="V13" s="110">
        <v>0</v>
      </c>
      <c r="W13" s="110">
        <v>0</v>
      </c>
      <c r="X13" s="110">
        <v>0</v>
      </c>
      <c r="Y13" s="112"/>
      <c r="Z13" s="113"/>
      <c r="AA13" s="114"/>
      <c r="AB13" s="115">
        <f t="shared" si="0"/>
        <v>273</v>
      </c>
      <c r="AC13" s="6"/>
    </row>
    <row r="14" spans="1:29" ht="12.75">
      <c r="A14" s="95">
        <v>8</v>
      </c>
      <c r="B14" s="122" t="s">
        <v>42</v>
      </c>
      <c r="C14" s="123" t="s">
        <v>22</v>
      </c>
      <c r="D14" s="97">
        <v>3</v>
      </c>
      <c r="E14" s="98">
        <f>($D$5-$D14+1)*$D$4+4</f>
        <v>29.5</v>
      </c>
      <c r="F14" s="99">
        <v>2</v>
      </c>
      <c r="G14" s="100">
        <f>($F$5-$F14+1)*$F$4+6</f>
        <v>40</v>
      </c>
      <c r="H14" s="101">
        <v>3</v>
      </c>
      <c r="I14" s="102">
        <f>($H$5-$H14+1)*$H$4+4</f>
        <v>67</v>
      </c>
      <c r="J14" s="103"/>
      <c r="K14" s="104">
        <v>3</v>
      </c>
      <c r="L14" s="105">
        <f>($K$5-$K14+1)*$K$4+4</f>
        <v>70</v>
      </c>
      <c r="M14" s="106"/>
      <c r="N14" s="107"/>
      <c r="O14" s="108">
        <v>52</v>
      </c>
      <c r="P14" s="109"/>
      <c r="Q14" s="109">
        <f t="shared" si="1"/>
        <v>124</v>
      </c>
      <c r="R14" s="110"/>
      <c r="S14" s="110"/>
      <c r="T14" s="111">
        <v>0</v>
      </c>
      <c r="U14" s="110">
        <v>0</v>
      </c>
      <c r="V14" s="110">
        <v>0</v>
      </c>
      <c r="W14" s="110">
        <v>0</v>
      </c>
      <c r="X14" s="110">
        <v>0</v>
      </c>
      <c r="Y14" s="112"/>
      <c r="Z14" s="113"/>
      <c r="AA14" s="114"/>
      <c r="AB14" s="115">
        <f t="shared" si="0"/>
        <v>263.5</v>
      </c>
      <c r="AC14" s="6"/>
    </row>
    <row r="15" spans="1:29" ht="12.75">
      <c r="A15" s="95">
        <v>9</v>
      </c>
      <c r="B15" s="124" t="s">
        <v>52</v>
      </c>
      <c r="C15" s="120" t="s">
        <v>13</v>
      </c>
      <c r="D15" s="118">
        <v>10</v>
      </c>
      <c r="E15" s="98">
        <f>($D$5-$D15+1)*$D$4</f>
        <v>20.25</v>
      </c>
      <c r="F15" s="99">
        <v>4</v>
      </c>
      <c r="G15" s="100">
        <f>($F$5-$F15+1)*$F$4+3</f>
        <v>35</v>
      </c>
      <c r="H15" s="101">
        <v>7</v>
      </c>
      <c r="I15" s="102">
        <f>($H$5-$H15+1)*$H$4</f>
        <v>57</v>
      </c>
      <c r="J15" s="103"/>
      <c r="K15" s="104">
        <v>11</v>
      </c>
      <c r="L15" s="105">
        <f aca="true" t="shared" si="2" ref="L15:L46">($K$5-$K15+1)*$K$4</f>
        <v>54</v>
      </c>
      <c r="M15" s="106"/>
      <c r="N15" s="107"/>
      <c r="O15" s="108">
        <v>39</v>
      </c>
      <c r="P15" s="109"/>
      <c r="Q15" s="109">
        <f t="shared" si="1"/>
        <v>150</v>
      </c>
      <c r="R15" s="110">
        <v>17</v>
      </c>
      <c r="S15" s="110"/>
      <c r="T15" s="111">
        <f>($R$5-$R15+1)*$R$4</f>
        <v>16</v>
      </c>
      <c r="U15" s="110">
        <v>0</v>
      </c>
      <c r="V15" s="110">
        <v>0</v>
      </c>
      <c r="W15" s="110">
        <v>0</v>
      </c>
      <c r="X15" s="110">
        <v>0</v>
      </c>
      <c r="Y15" s="112"/>
      <c r="Z15" s="113"/>
      <c r="AA15" s="114"/>
      <c r="AB15" s="115">
        <f t="shared" si="0"/>
        <v>262.25</v>
      </c>
      <c r="AC15" s="6"/>
    </row>
    <row r="16" spans="1:29" ht="12.75">
      <c r="A16" s="95">
        <v>10</v>
      </c>
      <c r="B16" s="119" t="s">
        <v>46</v>
      </c>
      <c r="C16" s="120" t="s">
        <v>12</v>
      </c>
      <c r="D16" s="97">
        <v>14</v>
      </c>
      <c r="E16" s="98">
        <f>($D$5-$D16+1)*$D$4</f>
        <v>17.25</v>
      </c>
      <c r="F16" s="99">
        <v>13</v>
      </c>
      <c r="G16" s="100">
        <f>($F$5-$F16+1)*$F$4</f>
        <v>23</v>
      </c>
      <c r="H16" s="101">
        <v>5</v>
      </c>
      <c r="I16" s="102">
        <f>($H$5-$H16+1)*$H$4+2</f>
        <v>62</v>
      </c>
      <c r="J16" s="103"/>
      <c r="K16" s="104">
        <v>16</v>
      </c>
      <c r="L16" s="105">
        <f t="shared" si="2"/>
        <v>46.5</v>
      </c>
      <c r="M16" s="106"/>
      <c r="N16" s="107"/>
      <c r="O16" s="108">
        <v>47</v>
      </c>
      <c r="P16" s="109"/>
      <c r="Q16" s="109">
        <f t="shared" si="1"/>
        <v>134</v>
      </c>
      <c r="R16" s="110">
        <v>11</v>
      </c>
      <c r="S16" s="110"/>
      <c r="T16" s="111">
        <f>($R$5-$R16+1)*$R$4</f>
        <v>22</v>
      </c>
      <c r="U16" s="110">
        <v>0</v>
      </c>
      <c r="V16" s="110">
        <v>0</v>
      </c>
      <c r="W16" s="110">
        <v>0</v>
      </c>
      <c r="X16" s="110">
        <v>0</v>
      </c>
      <c r="Y16" s="112"/>
      <c r="Z16" s="113"/>
      <c r="AA16" s="114"/>
      <c r="AB16" s="115">
        <f t="shared" si="0"/>
        <v>236.25</v>
      </c>
      <c r="AC16" s="6"/>
    </row>
    <row r="17" spans="1:29" ht="12.75">
      <c r="A17" s="95">
        <v>11</v>
      </c>
      <c r="B17" s="122" t="s">
        <v>43</v>
      </c>
      <c r="C17" s="120" t="s">
        <v>28</v>
      </c>
      <c r="D17" s="97">
        <v>12</v>
      </c>
      <c r="E17" s="98">
        <f>($D$5-$D17+1)*$D$4</f>
        <v>18.75</v>
      </c>
      <c r="F17" s="99">
        <v>5</v>
      </c>
      <c r="G17" s="100">
        <f>($F$5-$F17+1)*$F$4+2</f>
        <v>33</v>
      </c>
      <c r="H17" s="101">
        <v>9</v>
      </c>
      <c r="I17" s="102">
        <f aca="true" t="shared" si="3" ref="I17:I29">($H$5-$H17+1)*$H$4</f>
        <v>54</v>
      </c>
      <c r="J17" s="103"/>
      <c r="K17" s="104">
        <v>8</v>
      </c>
      <c r="L17" s="105">
        <f t="shared" si="2"/>
        <v>58.5</v>
      </c>
      <c r="M17" s="106"/>
      <c r="N17" s="107"/>
      <c r="O17" s="108">
        <v>51</v>
      </c>
      <c r="P17" s="109"/>
      <c r="Q17" s="109">
        <f t="shared" si="1"/>
        <v>126</v>
      </c>
      <c r="R17" s="110"/>
      <c r="S17" s="110"/>
      <c r="T17" s="111">
        <v>0</v>
      </c>
      <c r="U17" s="110">
        <v>0</v>
      </c>
      <c r="V17" s="110">
        <v>0</v>
      </c>
      <c r="W17" s="110">
        <v>0</v>
      </c>
      <c r="X17" s="110">
        <v>0</v>
      </c>
      <c r="Y17" s="112"/>
      <c r="Z17" s="113"/>
      <c r="AA17" s="114"/>
      <c r="AB17" s="115">
        <f t="shared" si="0"/>
        <v>236.25</v>
      </c>
      <c r="AC17" s="6"/>
    </row>
    <row r="18" spans="1:29" ht="12.75">
      <c r="A18" s="95">
        <v>12</v>
      </c>
      <c r="B18" s="125" t="s">
        <v>88</v>
      </c>
      <c r="C18" s="48" t="s">
        <v>44</v>
      </c>
      <c r="D18" s="97">
        <v>13</v>
      </c>
      <c r="E18" s="98">
        <f>($D$5-$D18+1)*$D$4</f>
        <v>18</v>
      </c>
      <c r="F18" s="99">
        <v>7</v>
      </c>
      <c r="G18" s="100">
        <f>($F$5-$F18+1)*$F$4</f>
        <v>29</v>
      </c>
      <c r="H18" s="101">
        <v>20</v>
      </c>
      <c r="I18" s="102">
        <f t="shared" si="3"/>
        <v>37.5</v>
      </c>
      <c r="J18" s="103"/>
      <c r="K18" s="104">
        <v>10</v>
      </c>
      <c r="L18" s="105">
        <f t="shared" si="2"/>
        <v>55.5</v>
      </c>
      <c r="M18" s="106"/>
      <c r="N18" s="107"/>
      <c r="O18" s="108">
        <v>48</v>
      </c>
      <c r="P18" s="109"/>
      <c r="Q18" s="109">
        <f t="shared" si="1"/>
        <v>132</v>
      </c>
      <c r="R18" s="110">
        <v>21</v>
      </c>
      <c r="S18" s="110"/>
      <c r="T18" s="111">
        <f>($R$5-$R18+1)*$R$4</f>
        <v>12</v>
      </c>
      <c r="U18" s="110">
        <v>0</v>
      </c>
      <c r="V18" s="110">
        <v>0</v>
      </c>
      <c r="W18" s="110">
        <v>0</v>
      </c>
      <c r="X18" s="110">
        <v>0</v>
      </c>
      <c r="Y18" s="112"/>
      <c r="Z18" s="113"/>
      <c r="AA18" s="114"/>
      <c r="AB18" s="115">
        <f t="shared" si="0"/>
        <v>234.5</v>
      </c>
      <c r="AC18" s="6"/>
    </row>
    <row r="19" spans="1:29" ht="12.75">
      <c r="A19" s="95">
        <v>13</v>
      </c>
      <c r="B19" s="122" t="s">
        <v>57</v>
      </c>
      <c r="C19" s="61" t="s">
        <v>13</v>
      </c>
      <c r="D19" s="118">
        <v>9</v>
      </c>
      <c r="E19" s="98">
        <f>($D$5-$D19+1)*$D$4</f>
        <v>21</v>
      </c>
      <c r="F19" s="126">
        <v>8</v>
      </c>
      <c r="G19" s="100">
        <f>($F$5-$F19+1)*$F$4</f>
        <v>28</v>
      </c>
      <c r="H19" s="101">
        <v>28</v>
      </c>
      <c r="I19" s="102">
        <f t="shared" si="3"/>
        <v>25.5</v>
      </c>
      <c r="J19" s="103"/>
      <c r="K19" s="104">
        <v>22</v>
      </c>
      <c r="L19" s="105">
        <f t="shared" si="2"/>
        <v>37.5</v>
      </c>
      <c r="M19" s="106"/>
      <c r="N19" s="107"/>
      <c r="O19" s="108">
        <v>42</v>
      </c>
      <c r="P19" s="109"/>
      <c r="Q19" s="109">
        <f t="shared" si="1"/>
        <v>144</v>
      </c>
      <c r="R19" s="110">
        <v>19</v>
      </c>
      <c r="S19" s="110"/>
      <c r="T19" s="111">
        <f>($R$5-$R19+1)*$R$4</f>
        <v>14</v>
      </c>
      <c r="U19" s="110">
        <v>0</v>
      </c>
      <c r="V19" s="110">
        <v>0</v>
      </c>
      <c r="W19" s="110">
        <v>0</v>
      </c>
      <c r="X19" s="110">
        <v>0</v>
      </c>
      <c r="Y19" s="112"/>
      <c r="Z19" s="113"/>
      <c r="AA19" s="114"/>
      <c r="AB19" s="115">
        <f t="shared" si="0"/>
        <v>230.5</v>
      </c>
      <c r="AC19" s="6"/>
    </row>
    <row r="20" spans="1:29" ht="12.75">
      <c r="A20" s="95">
        <v>14</v>
      </c>
      <c r="B20" s="119" t="s">
        <v>47</v>
      </c>
      <c r="C20" s="117" t="s">
        <v>11</v>
      </c>
      <c r="D20" s="97">
        <v>6</v>
      </c>
      <c r="E20" s="98">
        <f>($D$5-$D20+1)*$D$4+1</f>
        <v>24.25</v>
      </c>
      <c r="F20" s="99">
        <v>17</v>
      </c>
      <c r="G20" s="100">
        <f>($F$5-$F20+1)*$F$4</f>
        <v>19</v>
      </c>
      <c r="H20" s="101">
        <v>10</v>
      </c>
      <c r="I20" s="102">
        <f t="shared" si="3"/>
        <v>52.5</v>
      </c>
      <c r="J20" s="103"/>
      <c r="K20" s="104">
        <v>14</v>
      </c>
      <c r="L20" s="105">
        <f t="shared" si="2"/>
        <v>49.5</v>
      </c>
      <c r="M20" s="106"/>
      <c r="N20" s="107"/>
      <c r="O20" s="108">
        <v>59</v>
      </c>
      <c r="P20" s="109"/>
      <c r="Q20" s="109">
        <f t="shared" si="1"/>
        <v>110</v>
      </c>
      <c r="R20" s="110">
        <v>9</v>
      </c>
      <c r="S20" s="110"/>
      <c r="T20" s="111">
        <f>($R$5-$R20+1)*$R$4</f>
        <v>24</v>
      </c>
      <c r="U20" s="110">
        <v>0</v>
      </c>
      <c r="V20" s="110">
        <v>0</v>
      </c>
      <c r="W20" s="110">
        <v>0</v>
      </c>
      <c r="X20" s="110">
        <v>0</v>
      </c>
      <c r="Y20" s="112"/>
      <c r="Z20" s="113"/>
      <c r="AA20" s="114"/>
      <c r="AB20" s="115">
        <f t="shared" si="0"/>
        <v>210.75</v>
      </c>
      <c r="AC20" s="6"/>
    </row>
    <row r="21" spans="1:29" ht="12.75">
      <c r="A21" s="95">
        <v>15</v>
      </c>
      <c r="B21" s="119" t="s">
        <v>54</v>
      </c>
      <c r="C21" s="117" t="s">
        <v>55</v>
      </c>
      <c r="D21" s="118">
        <v>22</v>
      </c>
      <c r="E21" s="98">
        <f aca="true" t="shared" si="4" ref="E21:E31">($D$5-$D21+1)*$D$4</f>
        <v>11.25</v>
      </c>
      <c r="F21" s="126"/>
      <c r="G21" s="100">
        <v>0</v>
      </c>
      <c r="H21" s="101">
        <v>19</v>
      </c>
      <c r="I21" s="102">
        <f t="shared" si="3"/>
        <v>39</v>
      </c>
      <c r="J21" s="127"/>
      <c r="K21" s="128">
        <v>15</v>
      </c>
      <c r="L21" s="105">
        <f t="shared" si="2"/>
        <v>48</v>
      </c>
      <c r="M21" s="106"/>
      <c r="N21" s="107"/>
      <c r="O21" s="108">
        <v>53</v>
      </c>
      <c r="P21" s="109"/>
      <c r="Q21" s="109">
        <f t="shared" si="1"/>
        <v>122</v>
      </c>
      <c r="R21" s="110">
        <v>10</v>
      </c>
      <c r="S21" s="110"/>
      <c r="T21" s="111">
        <f>($R$5-$R21+1)*$R$4</f>
        <v>23</v>
      </c>
      <c r="U21" s="110">
        <v>0</v>
      </c>
      <c r="V21" s="110">
        <v>0</v>
      </c>
      <c r="W21" s="110">
        <v>0</v>
      </c>
      <c r="X21" s="110">
        <v>0</v>
      </c>
      <c r="Y21" s="112"/>
      <c r="Z21" s="113"/>
      <c r="AA21" s="114"/>
      <c r="AB21" s="115">
        <f t="shared" si="0"/>
        <v>204.25</v>
      </c>
      <c r="AC21" s="6"/>
    </row>
    <row r="22" spans="1:29" ht="12.75">
      <c r="A22" s="95">
        <v>16</v>
      </c>
      <c r="B22" s="119" t="s">
        <v>102</v>
      </c>
      <c r="C22" s="62" t="s">
        <v>13</v>
      </c>
      <c r="D22" s="118">
        <v>15</v>
      </c>
      <c r="E22" s="98">
        <f t="shared" si="4"/>
        <v>16.5</v>
      </c>
      <c r="F22" s="126"/>
      <c r="G22" s="100">
        <v>0</v>
      </c>
      <c r="H22" s="101">
        <v>13</v>
      </c>
      <c r="I22" s="102">
        <f t="shared" si="3"/>
        <v>48</v>
      </c>
      <c r="J22" s="129"/>
      <c r="K22" s="130">
        <v>19</v>
      </c>
      <c r="L22" s="105">
        <f t="shared" si="2"/>
        <v>42</v>
      </c>
      <c r="M22" s="106"/>
      <c r="N22" s="107"/>
      <c r="O22" s="108">
        <v>55</v>
      </c>
      <c r="P22" s="109"/>
      <c r="Q22" s="109">
        <f t="shared" si="1"/>
        <v>118</v>
      </c>
      <c r="R22" s="110">
        <v>16</v>
      </c>
      <c r="S22" s="110"/>
      <c r="T22" s="111">
        <f>($R$5-$R22+1)*$R$4</f>
        <v>17</v>
      </c>
      <c r="U22" s="110">
        <v>0</v>
      </c>
      <c r="V22" s="110">
        <v>0</v>
      </c>
      <c r="W22" s="110">
        <v>0</v>
      </c>
      <c r="X22" s="110">
        <v>0</v>
      </c>
      <c r="Y22" s="112"/>
      <c r="Z22" s="113"/>
      <c r="AA22" s="25"/>
      <c r="AB22" s="115">
        <f t="shared" si="0"/>
        <v>199.5</v>
      </c>
      <c r="AC22" s="6"/>
    </row>
    <row r="23" spans="1:29" ht="12.75">
      <c r="A23" s="95">
        <v>17</v>
      </c>
      <c r="B23" s="119" t="s">
        <v>49</v>
      </c>
      <c r="C23" s="120" t="s">
        <v>22</v>
      </c>
      <c r="D23" s="97">
        <v>18</v>
      </c>
      <c r="E23" s="98">
        <f t="shared" si="4"/>
        <v>14.25</v>
      </c>
      <c r="F23" s="99">
        <v>19</v>
      </c>
      <c r="G23" s="100">
        <f>($F$5-$F23+1)*$F$4</f>
        <v>17</v>
      </c>
      <c r="H23" s="101">
        <v>21</v>
      </c>
      <c r="I23" s="102">
        <f t="shared" si="3"/>
        <v>36</v>
      </c>
      <c r="J23" s="129"/>
      <c r="K23" s="130">
        <v>21</v>
      </c>
      <c r="L23" s="105">
        <f t="shared" si="2"/>
        <v>39</v>
      </c>
      <c r="M23" s="106"/>
      <c r="N23" s="107"/>
      <c r="O23" s="108">
        <v>57</v>
      </c>
      <c r="P23" s="109"/>
      <c r="Q23" s="109">
        <f t="shared" si="1"/>
        <v>114</v>
      </c>
      <c r="R23" s="110">
        <v>6</v>
      </c>
      <c r="S23" s="110"/>
      <c r="T23" s="111">
        <f>($R$5-$R23+1)*$R$4+1</f>
        <v>28</v>
      </c>
      <c r="U23" s="110">
        <v>0</v>
      </c>
      <c r="V23" s="110">
        <v>0</v>
      </c>
      <c r="W23" s="110">
        <v>0</v>
      </c>
      <c r="X23" s="110">
        <v>0</v>
      </c>
      <c r="Y23" s="112"/>
      <c r="Z23" s="113"/>
      <c r="AA23" s="25"/>
      <c r="AB23" s="115">
        <f t="shared" si="0"/>
        <v>195.25</v>
      </c>
      <c r="AC23" s="6"/>
    </row>
    <row r="24" spans="1:29" ht="12.75">
      <c r="A24" s="95">
        <v>18</v>
      </c>
      <c r="B24" s="122" t="s">
        <v>65</v>
      </c>
      <c r="C24" s="96" t="s">
        <v>66</v>
      </c>
      <c r="D24" s="118">
        <v>19</v>
      </c>
      <c r="E24" s="98">
        <f t="shared" si="4"/>
        <v>13.5</v>
      </c>
      <c r="F24" s="126">
        <v>27</v>
      </c>
      <c r="G24" s="100">
        <f>($F$5-$F24+1)*$F$4</f>
        <v>9</v>
      </c>
      <c r="H24" s="101">
        <v>17</v>
      </c>
      <c r="I24" s="102">
        <f t="shared" si="3"/>
        <v>42</v>
      </c>
      <c r="J24" s="127"/>
      <c r="K24" s="104">
        <v>47</v>
      </c>
      <c r="L24" s="105">
        <f t="shared" si="2"/>
        <v>0</v>
      </c>
      <c r="M24" s="106"/>
      <c r="N24" s="107"/>
      <c r="O24" s="108">
        <v>60</v>
      </c>
      <c r="P24" s="109"/>
      <c r="Q24" s="109">
        <f t="shared" si="1"/>
        <v>108</v>
      </c>
      <c r="R24" s="110">
        <v>23</v>
      </c>
      <c r="S24" s="110"/>
      <c r="T24" s="111">
        <f>($R$5-$R24+1)*$R$4</f>
        <v>10</v>
      </c>
      <c r="U24" s="110">
        <v>0</v>
      </c>
      <c r="V24" s="110">
        <v>0</v>
      </c>
      <c r="W24" s="110">
        <v>0</v>
      </c>
      <c r="X24" s="110">
        <v>0</v>
      </c>
      <c r="Y24" s="112"/>
      <c r="Z24" s="113"/>
      <c r="AA24" s="114"/>
      <c r="AB24" s="115">
        <f t="shared" si="0"/>
        <v>173.5</v>
      </c>
      <c r="AC24" s="6"/>
    </row>
    <row r="25" spans="1:29" ht="12.75">
      <c r="A25" s="95">
        <v>19</v>
      </c>
      <c r="B25" s="121" t="s">
        <v>53</v>
      </c>
      <c r="C25" s="96" t="s">
        <v>14</v>
      </c>
      <c r="D25" s="118">
        <v>20</v>
      </c>
      <c r="E25" s="98">
        <f t="shared" si="4"/>
        <v>12.75</v>
      </c>
      <c r="F25" s="99"/>
      <c r="G25" s="100">
        <v>0</v>
      </c>
      <c r="H25" s="101">
        <v>8</v>
      </c>
      <c r="I25" s="102">
        <f t="shared" si="3"/>
        <v>55.5</v>
      </c>
      <c r="J25" s="103"/>
      <c r="K25" s="128">
        <v>9</v>
      </c>
      <c r="L25" s="105">
        <f t="shared" si="2"/>
        <v>57</v>
      </c>
      <c r="M25" s="106"/>
      <c r="N25" s="107"/>
      <c r="O25" s="108">
        <v>65</v>
      </c>
      <c r="P25" s="109"/>
      <c r="Q25" s="109">
        <f t="shared" si="1"/>
        <v>98</v>
      </c>
      <c r="R25" s="110"/>
      <c r="S25" s="110"/>
      <c r="T25" s="111">
        <v>0</v>
      </c>
      <c r="U25" s="110">
        <v>0</v>
      </c>
      <c r="V25" s="110">
        <v>0</v>
      </c>
      <c r="W25" s="110">
        <v>0</v>
      </c>
      <c r="X25" s="110">
        <v>0</v>
      </c>
      <c r="Y25" s="112"/>
      <c r="Z25" s="113"/>
      <c r="AA25" s="114"/>
      <c r="AB25" s="115">
        <f t="shared" si="0"/>
        <v>167.75</v>
      </c>
      <c r="AC25" s="6"/>
    </row>
    <row r="26" spans="1:29" ht="12.75">
      <c r="A26" s="95">
        <v>20</v>
      </c>
      <c r="B26" s="119" t="s">
        <v>29</v>
      </c>
      <c r="C26" s="120" t="s">
        <v>55</v>
      </c>
      <c r="D26" s="118">
        <v>16</v>
      </c>
      <c r="E26" s="98">
        <f t="shared" si="4"/>
        <v>15.75</v>
      </c>
      <c r="F26" s="126"/>
      <c r="G26" s="100">
        <v>0</v>
      </c>
      <c r="H26" s="101">
        <v>26</v>
      </c>
      <c r="I26" s="102">
        <f t="shared" si="3"/>
        <v>28.5</v>
      </c>
      <c r="J26" s="103"/>
      <c r="K26" s="104">
        <v>26</v>
      </c>
      <c r="L26" s="105">
        <f t="shared" si="2"/>
        <v>31.5</v>
      </c>
      <c r="M26" s="106"/>
      <c r="N26" s="107"/>
      <c r="O26" s="108">
        <v>68</v>
      </c>
      <c r="P26" s="109"/>
      <c r="Q26" s="109">
        <f t="shared" si="1"/>
        <v>92</v>
      </c>
      <c r="R26" s="110">
        <v>12</v>
      </c>
      <c r="S26" s="110"/>
      <c r="T26" s="111">
        <f>($R$5-$R26+1)*$R$4</f>
        <v>21</v>
      </c>
      <c r="U26" s="110">
        <v>0</v>
      </c>
      <c r="V26" s="110">
        <v>0</v>
      </c>
      <c r="W26" s="110">
        <v>0</v>
      </c>
      <c r="X26" s="110">
        <v>0</v>
      </c>
      <c r="Y26" s="112"/>
      <c r="Z26" s="113"/>
      <c r="AA26" s="114"/>
      <c r="AB26" s="115">
        <f t="shared" si="0"/>
        <v>160.25</v>
      </c>
      <c r="AC26" s="6"/>
    </row>
    <row r="27" spans="1:29" ht="12.75">
      <c r="A27" s="95">
        <v>21</v>
      </c>
      <c r="B27" s="122" t="s">
        <v>69</v>
      </c>
      <c r="C27" s="120" t="s">
        <v>21</v>
      </c>
      <c r="D27" s="97">
        <v>25</v>
      </c>
      <c r="E27" s="98">
        <f t="shared" si="4"/>
        <v>9</v>
      </c>
      <c r="F27" s="99">
        <v>15</v>
      </c>
      <c r="G27" s="100">
        <f>($F$5-$F27+1)*$F$4</f>
        <v>21</v>
      </c>
      <c r="H27" s="101">
        <v>32</v>
      </c>
      <c r="I27" s="102">
        <f t="shared" si="3"/>
        <v>19.5</v>
      </c>
      <c r="J27" s="129"/>
      <c r="K27" s="130">
        <v>47</v>
      </c>
      <c r="L27" s="105">
        <f t="shared" si="2"/>
        <v>0</v>
      </c>
      <c r="M27" s="106"/>
      <c r="N27" s="107"/>
      <c r="O27" s="108">
        <v>62</v>
      </c>
      <c r="P27" s="109"/>
      <c r="Q27" s="109">
        <f t="shared" si="1"/>
        <v>104</v>
      </c>
      <c r="R27" s="110"/>
      <c r="S27" s="110"/>
      <c r="T27" s="111">
        <v>0</v>
      </c>
      <c r="U27" s="110">
        <v>0</v>
      </c>
      <c r="V27" s="110">
        <v>0</v>
      </c>
      <c r="W27" s="110">
        <v>0</v>
      </c>
      <c r="X27" s="110">
        <v>0</v>
      </c>
      <c r="Y27" s="112"/>
      <c r="Z27" s="113"/>
      <c r="AA27" s="25"/>
      <c r="AB27" s="115">
        <f t="shared" si="0"/>
        <v>153.5</v>
      </c>
      <c r="AC27" s="6"/>
    </row>
    <row r="28" spans="1:29" ht="12.75">
      <c r="A28" s="95">
        <v>22</v>
      </c>
      <c r="B28" s="131" t="s">
        <v>74</v>
      </c>
      <c r="C28" s="63" t="s">
        <v>44</v>
      </c>
      <c r="D28" s="118">
        <v>31</v>
      </c>
      <c r="E28" s="98">
        <f t="shared" si="4"/>
        <v>4.5</v>
      </c>
      <c r="F28" s="132">
        <v>18</v>
      </c>
      <c r="G28" s="100">
        <f>($F$5-$F28+1)*$F$4</f>
        <v>18</v>
      </c>
      <c r="H28" s="101">
        <v>29</v>
      </c>
      <c r="I28" s="102">
        <f t="shared" si="3"/>
        <v>24</v>
      </c>
      <c r="J28" s="127"/>
      <c r="K28" s="104">
        <v>24</v>
      </c>
      <c r="L28" s="105">
        <f t="shared" si="2"/>
        <v>34.5</v>
      </c>
      <c r="M28" s="106"/>
      <c r="N28" s="107"/>
      <c r="O28" s="108">
        <v>72</v>
      </c>
      <c r="P28" s="109"/>
      <c r="Q28" s="109">
        <f t="shared" si="1"/>
        <v>84</v>
      </c>
      <c r="R28" s="110">
        <v>8</v>
      </c>
      <c r="S28" s="133"/>
      <c r="T28" s="111">
        <f>($R$5-$R28+1)*$R$4</f>
        <v>25</v>
      </c>
      <c r="U28" s="134"/>
      <c r="V28" s="135"/>
      <c r="W28" s="136"/>
      <c r="X28" s="137"/>
      <c r="Y28" s="112"/>
      <c r="Z28" s="113"/>
      <c r="AA28" s="114"/>
      <c r="AB28" s="115">
        <f t="shared" si="0"/>
        <v>148</v>
      </c>
      <c r="AC28" s="6"/>
    </row>
    <row r="29" spans="1:29" ht="12.75">
      <c r="A29" s="95">
        <v>23</v>
      </c>
      <c r="B29" s="124" t="s">
        <v>68</v>
      </c>
      <c r="C29" s="96" t="s">
        <v>22</v>
      </c>
      <c r="D29" s="97">
        <v>24</v>
      </c>
      <c r="E29" s="98">
        <f t="shared" si="4"/>
        <v>9.75</v>
      </c>
      <c r="F29" s="99">
        <v>23</v>
      </c>
      <c r="G29" s="100">
        <f>($F$5-$F29+1)*$F$4</f>
        <v>13</v>
      </c>
      <c r="H29" s="101">
        <v>27</v>
      </c>
      <c r="I29" s="102">
        <f t="shared" si="3"/>
        <v>27</v>
      </c>
      <c r="J29" s="103"/>
      <c r="K29" s="104">
        <v>31</v>
      </c>
      <c r="L29" s="105">
        <f t="shared" si="2"/>
        <v>24</v>
      </c>
      <c r="M29" s="106"/>
      <c r="N29" s="107"/>
      <c r="O29" s="108">
        <v>66</v>
      </c>
      <c r="P29" s="109"/>
      <c r="Q29" s="109">
        <f t="shared" si="1"/>
        <v>96</v>
      </c>
      <c r="R29" s="110"/>
      <c r="S29" s="110"/>
      <c r="T29" s="111">
        <v>0</v>
      </c>
      <c r="U29" s="110">
        <v>0</v>
      </c>
      <c r="V29" s="110">
        <v>0</v>
      </c>
      <c r="W29" s="110">
        <v>0</v>
      </c>
      <c r="X29" s="110">
        <v>0</v>
      </c>
      <c r="Y29" s="112"/>
      <c r="Z29" s="113"/>
      <c r="AA29" s="114"/>
      <c r="AB29" s="115">
        <f t="shared" si="0"/>
        <v>145.75</v>
      </c>
      <c r="AC29" s="6"/>
    </row>
    <row r="30" spans="1:29" ht="12.75">
      <c r="A30" s="95">
        <v>24</v>
      </c>
      <c r="B30" s="59" t="s">
        <v>56</v>
      </c>
      <c r="C30" s="120" t="s">
        <v>18</v>
      </c>
      <c r="D30" s="118">
        <v>21</v>
      </c>
      <c r="E30" s="98">
        <f t="shared" si="4"/>
        <v>12</v>
      </c>
      <c r="F30" s="126"/>
      <c r="G30" s="100">
        <v>0</v>
      </c>
      <c r="H30" s="101"/>
      <c r="I30" s="102">
        <v>0</v>
      </c>
      <c r="J30" s="127"/>
      <c r="K30" s="128">
        <v>36</v>
      </c>
      <c r="L30" s="105">
        <f t="shared" si="2"/>
        <v>16.5</v>
      </c>
      <c r="M30" s="106"/>
      <c r="N30" s="107"/>
      <c r="O30" s="108">
        <v>58</v>
      </c>
      <c r="P30" s="109"/>
      <c r="Q30" s="109">
        <f t="shared" si="1"/>
        <v>112</v>
      </c>
      <c r="R30" s="110"/>
      <c r="S30" s="110"/>
      <c r="T30" s="111">
        <v>0</v>
      </c>
      <c r="U30" s="110">
        <v>0</v>
      </c>
      <c r="V30" s="110">
        <v>0</v>
      </c>
      <c r="W30" s="110">
        <v>0</v>
      </c>
      <c r="X30" s="110">
        <v>0</v>
      </c>
      <c r="Y30" s="112"/>
      <c r="Z30" s="113"/>
      <c r="AA30" s="114"/>
      <c r="AB30" s="115">
        <f t="shared" si="0"/>
        <v>140.5</v>
      </c>
      <c r="AC30" s="6"/>
    </row>
    <row r="31" spans="1:29" ht="12.75">
      <c r="A31" s="95">
        <v>25</v>
      </c>
      <c r="B31" s="116" t="s">
        <v>67</v>
      </c>
      <c r="C31" s="96" t="s">
        <v>44</v>
      </c>
      <c r="D31" s="118">
        <v>23</v>
      </c>
      <c r="E31" s="98">
        <f t="shared" si="4"/>
        <v>10.5</v>
      </c>
      <c r="F31" s="126">
        <v>26</v>
      </c>
      <c r="G31" s="100">
        <f>($F$5-$F31+1)*$F$4</f>
        <v>10</v>
      </c>
      <c r="H31" s="101">
        <v>25</v>
      </c>
      <c r="I31" s="102">
        <f>($H$5-$H31+1)*$H$4</f>
        <v>30</v>
      </c>
      <c r="J31" s="25"/>
      <c r="K31" s="104">
        <v>30</v>
      </c>
      <c r="L31" s="105">
        <f t="shared" si="2"/>
        <v>25.5</v>
      </c>
      <c r="M31" s="106"/>
      <c r="N31" s="107"/>
      <c r="O31" s="108">
        <v>70</v>
      </c>
      <c r="P31" s="109"/>
      <c r="Q31" s="109">
        <f t="shared" si="1"/>
        <v>88</v>
      </c>
      <c r="R31" s="110"/>
      <c r="S31" s="133"/>
      <c r="T31" s="111">
        <v>0</v>
      </c>
      <c r="U31" s="134"/>
      <c r="V31" s="135"/>
      <c r="W31" s="136"/>
      <c r="X31" s="137"/>
      <c r="Y31" s="112"/>
      <c r="Z31" s="113"/>
      <c r="AA31" s="25"/>
      <c r="AB31" s="115">
        <f t="shared" si="0"/>
        <v>138.5</v>
      </c>
      <c r="AC31" s="6"/>
    </row>
    <row r="32" spans="1:29" ht="12.75">
      <c r="A32" s="95">
        <v>26</v>
      </c>
      <c r="B32" s="138" t="s">
        <v>60</v>
      </c>
      <c r="C32" s="63" t="s">
        <v>55</v>
      </c>
      <c r="D32" s="118">
        <v>0</v>
      </c>
      <c r="E32" s="98">
        <v>0</v>
      </c>
      <c r="F32" s="126"/>
      <c r="G32" s="100"/>
      <c r="H32" s="139">
        <v>12</v>
      </c>
      <c r="I32" s="102">
        <f>($H$5-$H32+1)*$H$4</f>
        <v>49.5</v>
      </c>
      <c r="J32" s="80"/>
      <c r="K32" s="104">
        <v>39</v>
      </c>
      <c r="L32" s="105">
        <f t="shared" si="2"/>
        <v>12</v>
      </c>
      <c r="M32" s="106"/>
      <c r="N32" s="107"/>
      <c r="O32" s="108">
        <v>71</v>
      </c>
      <c r="P32" s="109"/>
      <c r="Q32" s="109">
        <f t="shared" si="1"/>
        <v>86</v>
      </c>
      <c r="R32" s="110"/>
      <c r="S32" s="110"/>
      <c r="T32" s="111">
        <v>0</v>
      </c>
      <c r="U32" s="112"/>
      <c r="V32" s="140"/>
      <c r="W32" s="112"/>
      <c r="X32" s="113"/>
      <c r="Y32" s="112"/>
      <c r="Z32" s="113"/>
      <c r="AA32" s="25"/>
      <c r="AB32" s="115">
        <f t="shared" si="0"/>
        <v>135.5</v>
      </c>
      <c r="AC32" s="6"/>
    </row>
    <row r="33" spans="1:29" ht="12.75">
      <c r="A33" s="95">
        <v>27</v>
      </c>
      <c r="B33" s="138" t="s">
        <v>92</v>
      </c>
      <c r="C33" s="63" t="s">
        <v>55</v>
      </c>
      <c r="D33" s="118">
        <v>0</v>
      </c>
      <c r="E33" s="98">
        <v>0</v>
      </c>
      <c r="F33" s="126"/>
      <c r="G33" s="100"/>
      <c r="H33" s="139">
        <v>34</v>
      </c>
      <c r="I33" s="102">
        <f>($H$5-$H33+1)*$H$4</f>
        <v>16.5</v>
      </c>
      <c r="J33" s="80"/>
      <c r="K33" s="104">
        <v>40</v>
      </c>
      <c r="L33" s="105">
        <f t="shared" si="2"/>
        <v>10.5</v>
      </c>
      <c r="M33" s="106"/>
      <c r="N33" s="107"/>
      <c r="O33" s="108">
        <v>64</v>
      </c>
      <c r="P33" s="109"/>
      <c r="Q33" s="109">
        <f t="shared" si="1"/>
        <v>100</v>
      </c>
      <c r="R33" s="110"/>
      <c r="S33" s="110"/>
      <c r="T33" s="111">
        <v>0</v>
      </c>
      <c r="U33" s="112"/>
      <c r="V33" s="140"/>
      <c r="W33" s="112"/>
      <c r="X33" s="113"/>
      <c r="Y33" s="112"/>
      <c r="Z33" s="113"/>
      <c r="AA33" s="25"/>
      <c r="AB33" s="115">
        <f t="shared" si="0"/>
        <v>116.5</v>
      </c>
      <c r="AC33" s="6"/>
    </row>
    <row r="34" spans="1:29" ht="12.75">
      <c r="A34" s="95">
        <v>28</v>
      </c>
      <c r="B34" s="94" t="s">
        <v>99</v>
      </c>
      <c r="C34" s="63" t="s">
        <v>18</v>
      </c>
      <c r="D34" s="118">
        <v>0</v>
      </c>
      <c r="E34" s="98">
        <v>0</v>
      </c>
      <c r="F34" s="126"/>
      <c r="G34" s="100"/>
      <c r="H34" s="141"/>
      <c r="I34" s="102">
        <v>0</v>
      </c>
      <c r="J34" s="80"/>
      <c r="K34" s="104">
        <v>20</v>
      </c>
      <c r="L34" s="105">
        <f t="shared" si="2"/>
        <v>40.5</v>
      </c>
      <c r="M34" s="106"/>
      <c r="N34" s="107"/>
      <c r="O34" s="108">
        <v>80</v>
      </c>
      <c r="P34" s="109"/>
      <c r="Q34" s="109">
        <f t="shared" si="1"/>
        <v>68</v>
      </c>
      <c r="R34" s="110"/>
      <c r="S34" s="110"/>
      <c r="T34" s="111">
        <v>0</v>
      </c>
      <c r="U34" s="112"/>
      <c r="V34" s="140"/>
      <c r="W34" s="112"/>
      <c r="X34" s="113"/>
      <c r="Y34" s="112"/>
      <c r="Z34" s="113"/>
      <c r="AA34" s="25"/>
      <c r="AB34" s="115">
        <f t="shared" si="0"/>
        <v>108.5</v>
      </c>
      <c r="AC34" s="6"/>
    </row>
    <row r="35" spans="1:29" ht="12.75">
      <c r="A35" s="95">
        <v>29</v>
      </c>
      <c r="B35" s="124" t="s">
        <v>70</v>
      </c>
      <c r="C35" s="63" t="s">
        <v>21</v>
      </c>
      <c r="D35" s="118">
        <v>26</v>
      </c>
      <c r="E35" s="98">
        <f>($D$5-$D35+1)*$D$4</f>
        <v>8.25</v>
      </c>
      <c r="F35" s="126">
        <v>20</v>
      </c>
      <c r="G35" s="100">
        <f>($F$5-$F35+1)*$F$4</f>
        <v>16</v>
      </c>
      <c r="H35" s="142"/>
      <c r="I35" s="102">
        <v>0</v>
      </c>
      <c r="J35" s="127"/>
      <c r="K35" s="128">
        <v>35</v>
      </c>
      <c r="L35" s="105">
        <f t="shared" si="2"/>
        <v>18</v>
      </c>
      <c r="M35" s="106"/>
      <c r="N35" s="107"/>
      <c r="O35" s="108">
        <v>86</v>
      </c>
      <c r="P35" s="109"/>
      <c r="Q35" s="109">
        <f t="shared" si="1"/>
        <v>56</v>
      </c>
      <c r="R35" s="110">
        <v>15</v>
      </c>
      <c r="S35" s="110"/>
      <c r="T35" s="111">
        <f>($R$5-$R35+1)*$R$4</f>
        <v>18</v>
      </c>
      <c r="U35" s="110">
        <v>0</v>
      </c>
      <c r="V35" s="110">
        <v>0</v>
      </c>
      <c r="W35" s="110">
        <v>0</v>
      </c>
      <c r="X35" s="110">
        <v>0</v>
      </c>
      <c r="Y35" s="112"/>
      <c r="Z35" s="113"/>
      <c r="AA35" s="114"/>
      <c r="AB35" s="115">
        <f t="shared" si="0"/>
        <v>100.25</v>
      </c>
      <c r="AC35" s="6"/>
    </row>
    <row r="36" spans="1:29" ht="12.75">
      <c r="A36" s="95">
        <v>30</v>
      </c>
      <c r="B36" s="119" t="s">
        <v>62</v>
      </c>
      <c r="C36" s="63" t="s">
        <v>11</v>
      </c>
      <c r="D36" s="118">
        <v>30</v>
      </c>
      <c r="E36" s="98">
        <f>($D$5-$D36+1)*$D$4</f>
        <v>5.25</v>
      </c>
      <c r="F36" s="126"/>
      <c r="G36" s="100">
        <v>0</v>
      </c>
      <c r="H36" s="101">
        <v>37</v>
      </c>
      <c r="I36" s="102">
        <f>($H$5-$H36+1)*$H$4</f>
        <v>12</v>
      </c>
      <c r="J36" s="127"/>
      <c r="K36" s="128">
        <v>27</v>
      </c>
      <c r="L36" s="105">
        <f t="shared" si="2"/>
        <v>30</v>
      </c>
      <c r="M36" s="106"/>
      <c r="N36" s="107"/>
      <c r="O36" s="108">
        <v>88</v>
      </c>
      <c r="P36" s="109"/>
      <c r="Q36" s="109">
        <f t="shared" si="1"/>
        <v>52</v>
      </c>
      <c r="R36" s="110">
        <v>20</v>
      </c>
      <c r="S36" s="110"/>
      <c r="T36" s="111">
        <f>($R$5-$R36+1)*$R$4</f>
        <v>13</v>
      </c>
      <c r="U36" s="110">
        <v>0</v>
      </c>
      <c r="V36" s="110">
        <v>0</v>
      </c>
      <c r="W36" s="110">
        <v>0</v>
      </c>
      <c r="X36" s="110">
        <v>0</v>
      </c>
      <c r="Y36" s="112"/>
      <c r="Z36" s="113"/>
      <c r="AA36" s="114"/>
      <c r="AB36" s="115">
        <f t="shared" si="0"/>
        <v>100.25</v>
      </c>
      <c r="AC36" s="6"/>
    </row>
    <row r="37" spans="1:29" ht="12.75">
      <c r="A37" s="95">
        <v>31</v>
      </c>
      <c r="B37" s="48" t="s">
        <v>72</v>
      </c>
      <c r="C37" s="96" t="s">
        <v>22</v>
      </c>
      <c r="D37" s="118">
        <v>28</v>
      </c>
      <c r="E37" s="98">
        <f>($D$5-$D37+1)*$D$4</f>
        <v>6.75</v>
      </c>
      <c r="F37" s="126">
        <v>24</v>
      </c>
      <c r="G37" s="100">
        <f>($F$5-$F37+1)*$F$4</f>
        <v>12</v>
      </c>
      <c r="H37" s="101">
        <v>36</v>
      </c>
      <c r="I37" s="102">
        <f>($H$5-$H37+1)*$H$4</f>
        <v>13.5</v>
      </c>
      <c r="J37" s="127"/>
      <c r="K37" s="104">
        <v>38</v>
      </c>
      <c r="L37" s="105">
        <f t="shared" si="2"/>
        <v>13.5</v>
      </c>
      <c r="M37" s="106"/>
      <c r="N37" s="107"/>
      <c r="O37" s="108">
        <v>90</v>
      </c>
      <c r="P37" s="109"/>
      <c r="Q37" s="109">
        <f t="shared" si="1"/>
        <v>48</v>
      </c>
      <c r="R37" s="110">
        <v>14</v>
      </c>
      <c r="S37" s="133"/>
      <c r="T37" s="111">
        <f>($R$5-$R37+1)*$R$4</f>
        <v>19</v>
      </c>
      <c r="U37" s="134"/>
      <c r="V37" s="135"/>
      <c r="W37" s="136"/>
      <c r="X37" s="137"/>
      <c r="Y37" s="112"/>
      <c r="Z37" s="113"/>
      <c r="AA37" s="114"/>
      <c r="AB37" s="115">
        <f t="shared" si="0"/>
        <v>87.25</v>
      </c>
      <c r="AC37" s="6"/>
    </row>
    <row r="38" spans="1:29" ht="12.75">
      <c r="A38" s="95">
        <v>32</v>
      </c>
      <c r="B38" s="94" t="s">
        <v>75</v>
      </c>
      <c r="C38" s="63" t="s">
        <v>14</v>
      </c>
      <c r="D38" s="118">
        <v>32</v>
      </c>
      <c r="E38" s="98">
        <f>($D$5-$D38+1)*$D$4</f>
        <v>3.75</v>
      </c>
      <c r="F38" s="132"/>
      <c r="G38" s="100">
        <v>0</v>
      </c>
      <c r="H38" s="101"/>
      <c r="I38" s="102">
        <v>0</v>
      </c>
      <c r="J38" s="127"/>
      <c r="K38" s="128">
        <v>43</v>
      </c>
      <c r="L38" s="105">
        <f t="shared" si="2"/>
        <v>6</v>
      </c>
      <c r="M38" s="106"/>
      <c r="N38" s="107"/>
      <c r="O38" s="108">
        <v>79</v>
      </c>
      <c r="P38" s="109"/>
      <c r="Q38" s="109">
        <f t="shared" si="1"/>
        <v>70</v>
      </c>
      <c r="R38" s="110"/>
      <c r="S38" s="133"/>
      <c r="T38" s="111">
        <v>0</v>
      </c>
      <c r="U38" s="134"/>
      <c r="V38" s="135"/>
      <c r="W38" s="136"/>
      <c r="X38" s="137"/>
      <c r="Y38" s="112"/>
      <c r="Z38" s="113"/>
      <c r="AA38" s="114"/>
      <c r="AB38" s="115">
        <f t="shared" si="0"/>
        <v>79.75</v>
      </c>
      <c r="AC38" s="6"/>
    </row>
    <row r="39" spans="1:28" ht="12.75">
      <c r="A39" s="95">
        <v>33</v>
      </c>
      <c r="B39" s="121" t="s">
        <v>61</v>
      </c>
      <c r="C39" s="96" t="s">
        <v>12</v>
      </c>
      <c r="D39" s="118">
        <v>0</v>
      </c>
      <c r="E39" s="98">
        <v>0</v>
      </c>
      <c r="F39" s="126"/>
      <c r="G39" s="100">
        <v>0</v>
      </c>
      <c r="H39" s="101">
        <v>18</v>
      </c>
      <c r="I39" s="102">
        <f>($H$5-$H39+1)*$H$4</f>
        <v>40.5</v>
      </c>
      <c r="J39" s="103"/>
      <c r="K39" s="104">
        <v>12</v>
      </c>
      <c r="L39" s="105">
        <f t="shared" si="2"/>
        <v>52.5</v>
      </c>
      <c r="M39" s="106"/>
      <c r="N39" s="107"/>
      <c r="O39" s="108"/>
      <c r="P39" s="109"/>
      <c r="Q39" s="109"/>
      <c r="R39" s="110">
        <v>13</v>
      </c>
      <c r="S39" s="110"/>
      <c r="T39" s="111">
        <f>($R$5-$R39+1)*$R$4</f>
        <v>20</v>
      </c>
      <c r="U39" s="110">
        <v>0</v>
      </c>
      <c r="V39" s="110">
        <v>0</v>
      </c>
      <c r="W39" s="110">
        <v>0</v>
      </c>
      <c r="X39" s="110">
        <v>0</v>
      </c>
      <c r="Y39" s="112"/>
      <c r="Z39" s="113"/>
      <c r="AA39" s="114"/>
      <c r="AB39" s="115">
        <f aca="true" t="shared" si="5" ref="AB39:AB65">$E39+MAX($G39,$T39)+MAX($I39,$L39)+$Q39</f>
        <v>72.5</v>
      </c>
    </row>
    <row r="40" spans="1:28" ht="12.75">
      <c r="A40" s="95">
        <v>34</v>
      </c>
      <c r="B40" s="94" t="s">
        <v>100</v>
      </c>
      <c r="C40" s="96" t="s">
        <v>18</v>
      </c>
      <c r="D40" s="118">
        <v>0</v>
      </c>
      <c r="E40" s="98">
        <v>0</v>
      </c>
      <c r="F40" s="126"/>
      <c r="G40" s="100"/>
      <c r="H40" s="141"/>
      <c r="I40" s="102">
        <v>0</v>
      </c>
      <c r="J40" s="80"/>
      <c r="K40" s="104">
        <v>25</v>
      </c>
      <c r="L40" s="105">
        <f t="shared" si="2"/>
        <v>33</v>
      </c>
      <c r="M40" s="106"/>
      <c r="N40" s="107"/>
      <c r="O40" s="108">
        <v>98</v>
      </c>
      <c r="P40" s="109"/>
      <c r="Q40" s="109">
        <f>($O$5-$O40+1)*$O$4</f>
        <v>32</v>
      </c>
      <c r="R40" s="110"/>
      <c r="S40" s="110"/>
      <c r="T40" s="111">
        <v>0</v>
      </c>
      <c r="U40" s="112"/>
      <c r="V40" s="140"/>
      <c r="W40" s="112"/>
      <c r="X40" s="113"/>
      <c r="Y40" s="112"/>
      <c r="Z40" s="113"/>
      <c r="AA40" s="25"/>
      <c r="AB40" s="115">
        <f t="shared" si="5"/>
        <v>65</v>
      </c>
    </row>
    <row r="41" spans="1:28" ht="12.75">
      <c r="A41" s="95">
        <v>35</v>
      </c>
      <c r="B41" s="94" t="s">
        <v>78</v>
      </c>
      <c r="C41" s="63" t="s">
        <v>13</v>
      </c>
      <c r="D41" s="118">
        <v>0</v>
      </c>
      <c r="E41" s="98">
        <v>0</v>
      </c>
      <c r="F41" s="126">
        <v>10</v>
      </c>
      <c r="G41" s="100">
        <f>($F$5-$F41+1)*$F$4</f>
        <v>26</v>
      </c>
      <c r="H41" s="142">
        <v>23</v>
      </c>
      <c r="I41" s="102">
        <f>($H$5-$H41+1)*$H$4</f>
        <v>33</v>
      </c>
      <c r="J41" s="25"/>
      <c r="K41" s="128">
        <v>28</v>
      </c>
      <c r="L41" s="105">
        <f t="shared" si="2"/>
        <v>28.5</v>
      </c>
      <c r="M41" s="106"/>
      <c r="N41" s="107"/>
      <c r="O41" s="108"/>
      <c r="P41" s="109"/>
      <c r="Q41" s="109"/>
      <c r="R41" s="110">
        <v>25</v>
      </c>
      <c r="S41" s="133"/>
      <c r="T41" s="111">
        <f>($R$5-$R41+1)*$R$4</f>
        <v>8</v>
      </c>
      <c r="U41" s="134"/>
      <c r="V41" s="135"/>
      <c r="W41" s="136"/>
      <c r="X41" s="137"/>
      <c r="Y41" s="112"/>
      <c r="Z41" s="113"/>
      <c r="AA41" s="25"/>
      <c r="AB41" s="115">
        <f t="shared" si="5"/>
        <v>59</v>
      </c>
    </row>
    <row r="42" spans="1:28" ht="12.75">
      <c r="A42" s="95">
        <v>36</v>
      </c>
      <c r="B42" s="94" t="s">
        <v>97</v>
      </c>
      <c r="C42" s="63" t="s">
        <v>21</v>
      </c>
      <c r="D42" s="118">
        <v>0</v>
      </c>
      <c r="E42" s="98">
        <v>0</v>
      </c>
      <c r="F42" s="126"/>
      <c r="G42" s="100"/>
      <c r="H42" s="139">
        <v>38</v>
      </c>
      <c r="I42" s="102">
        <f>($H$5-$H42+1)*$H$4</f>
        <v>10.5</v>
      </c>
      <c r="J42" s="80"/>
      <c r="K42" s="104">
        <v>47</v>
      </c>
      <c r="L42" s="105">
        <f t="shared" si="2"/>
        <v>0</v>
      </c>
      <c r="M42" s="106"/>
      <c r="N42" s="107"/>
      <c r="O42" s="108">
        <v>93</v>
      </c>
      <c r="P42" s="109"/>
      <c r="Q42" s="109">
        <f>($O$5-$O42+1)*$O$4</f>
        <v>42</v>
      </c>
      <c r="R42" s="110">
        <v>29</v>
      </c>
      <c r="S42" s="110"/>
      <c r="T42" s="111">
        <f>($R$5-$R42+1)*$R$4</f>
        <v>4</v>
      </c>
      <c r="U42" s="112"/>
      <c r="V42" s="140"/>
      <c r="W42" s="112"/>
      <c r="X42" s="113"/>
      <c r="Y42" s="112"/>
      <c r="Z42" s="113"/>
      <c r="AA42" s="25"/>
      <c r="AB42" s="115">
        <f t="shared" si="5"/>
        <v>56.5</v>
      </c>
    </row>
    <row r="43" spans="1:28" ht="12.75">
      <c r="A43" s="95">
        <v>37</v>
      </c>
      <c r="B43" s="48" t="s">
        <v>71</v>
      </c>
      <c r="C43" s="62" t="s">
        <v>55</v>
      </c>
      <c r="D43" s="118">
        <v>27</v>
      </c>
      <c r="E43" s="98">
        <f>($D$5-$D43+1)*$D$4</f>
        <v>7.5</v>
      </c>
      <c r="F43" s="126"/>
      <c r="G43" s="100">
        <v>0</v>
      </c>
      <c r="H43" s="101">
        <v>15</v>
      </c>
      <c r="I43" s="102">
        <f>($H$5-$H43+1)*$H$4</f>
        <v>45</v>
      </c>
      <c r="J43" s="103"/>
      <c r="K43" s="128">
        <v>18</v>
      </c>
      <c r="L43" s="105">
        <f t="shared" si="2"/>
        <v>43.5</v>
      </c>
      <c r="M43" s="106"/>
      <c r="N43" s="107"/>
      <c r="O43" s="108"/>
      <c r="P43" s="109"/>
      <c r="Q43" s="109"/>
      <c r="R43" s="110"/>
      <c r="S43" s="110"/>
      <c r="T43" s="111">
        <v>0</v>
      </c>
      <c r="U43" s="110">
        <v>0</v>
      </c>
      <c r="V43" s="110">
        <v>0</v>
      </c>
      <c r="W43" s="110">
        <v>0</v>
      </c>
      <c r="X43" s="110">
        <v>0</v>
      </c>
      <c r="Y43" s="112"/>
      <c r="Z43" s="113"/>
      <c r="AA43" s="114"/>
      <c r="AB43" s="115">
        <f t="shared" si="5"/>
        <v>52.5</v>
      </c>
    </row>
    <row r="44" spans="1:28" ht="12.75">
      <c r="A44" s="95">
        <v>38</v>
      </c>
      <c r="B44" s="119" t="s">
        <v>59</v>
      </c>
      <c r="C44" s="117" t="s">
        <v>55</v>
      </c>
      <c r="D44" s="118">
        <v>17</v>
      </c>
      <c r="E44" s="98">
        <f>($D$5-$D44+1)*$D$4</f>
        <v>15</v>
      </c>
      <c r="F44" s="126"/>
      <c r="G44" s="100">
        <v>0</v>
      </c>
      <c r="H44" s="101">
        <v>30</v>
      </c>
      <c r="I44" s="102">
        <f>($H$5-$H44+1)*$H$4</f>
        <v>22.5</v>
      </c>
      <c r="J44" s="127"/>
      <c r="K44" s="128">
        <v>23</v>
      </c>
      <c r="L44" s="105">
        <f t="shared" si="2"/>
        <v>36</v>
      </c>
      <c r="M44" s="106"/>
      <c r="N44" s="107"/>
      <c r="O44" s="108"/>
      <c r="P44" s="109"/>
      <c r="Q44" s="109"/>
      <c r="R44" s="110"/>
      <c r="S44" s="110"/>
      <c r="T44" s="111">
        <v>0</v>
      </c>
      <c r="U44" s="110">
        <v>0</v>
      </c>
      <c r="V44" s="110">
        <v>0</v>
      </c>
      <c r="W44" s="110">
        <v>0</v>
      </c>
      <c r="X44" s="110">
        <v>0</v>
      </c>
      <c r="Y44" s="112"/>
      <c r="Z44" s="113"/>
      <c r="AA44" s="114"/>
      <c r="AB44" s="115">
        <f t="shared" si="5"/>
        <v>51</v>
      </c>
    </row>
    <row r="45" spans="1:28" ht="12.75">
      <c r="A45" s="95">
        <v>39</v>
      </c>
      <c r="B45" s="59" t="s">
        <v>107</v>
      </c>
      <c r="C45" s="96" t="s">
        <v>13</v>
      </c>
      <c r="D45" s="118">
        <v>0</v>
      </c>
      <c r="E45" s="98">
        <v>0</v>
      </c>
      <c r="F45" s="126">
        <v>21</v>
      </c>
      <c r="G45" s="100">
        <f>($F$5-$F45+1)*$F$4</f>
        <v>15</v>
      </c>
      <c r="H45" s="101">
        <v>22</v>
      </c>
      <c r="I45" s="102">
        <f>($H$5-$H45+1)*$H$4</f>
        <v>34.5</v>
      </c>
      <c r="J45" s="143"/>
      <c r="K45" s="128">
        <v>29</v>
      </c>
      <c r="L45" s="105">
        <f t="shared" si="2"/>
        <v>27</v>
      </c>
      <c r="M45" s="106"/>
      <c r="N45" s="107"/>
      <c r="O45" s="108"/>
      <c r="P45" s="144"/>
      <c r="Q45" s="109"/>
      <c r="R45" s="110"/>
      <c r="S45" s="113"/>
      <c r="T45" s="111">
        <v>0</v>
      </c>
      <c r="U45" s="112"/>
      <c r="V45" s="140"/>
      <c r="W45" s="112"/>
      <c r="X45" s="113"/>
      <c r="Y45" s="112"/>
      <c r="Z45" s="113"/>
      <c r="AA45" s="114"/>
      <c r="AB45" s="115">
        <f t="shared" si="5"/>
        <v>49.5</v>
      </c>
    </row>
    <row r="46" spans="1:28" ht="12.75">
      <c r="A46" s="95">
        <v>40</v>
      </c>
      <c r="B46" s="122" t="s">
        <v>73</v>
      </c>
      <c r="C46" s="96" t="s">
        <v>14</v>
      </c>
      <c r="D46" s="97">
        <v>29</v>
      </c>
      <c r="E46" s="98">
        <f>($D$5-$D46+1)*$D$4</f>
        <v>6</v>
      </c>
      <c r="F46" s="126"/>
      <c r="G46" s="100">
        <v>0</v>
      </c>
      <c r="H46" s="101"/>
      <c r="I46" s="102">
        <v>0</v>
      </c>
      <c r="J46" s="103"/>
      <c r="K46" s="128">
        <v>32</v>
      </c>
      <c r="L46" s="105">
        <f t="shared" si="2"/>
        <v>22.5</v>
      </c>
      <c r="M46" s="106"/>
      <c r="N46" s="107"/>
      <c r="O46" s="108">
        <v>104</v>
      </c>
      <c r="P46" s="109"/>
      <c r="Q46" s="109">
        <f>($O$5-$O46+1)*$O$4</f>
        <v>20</v>
      </c>
      <c r="R46" s="110"/>
      <c r="S46" s="110"/>
      <c r="T46" s="111">
        <v>0</v>
      </c>
      <c r="U46" s="110">
        <v>0</v>
      </c>
      <c r="V46" s="110">
        <v>0</v>
      </c>
      <c r="W46" s="110">
        <v>0</v>
      </c>
      <c r="X46" s="110">
        <v>0</v>
      </c>
      <c r="Y46" s="112"/>
      <c r="Z46" s="113"/>
      <c r="AA46" s="114"/>
      <c r="AB46" s="115">
        <f t="shared" si="5"/>
        <v>48.5</v>
      </c>
    </row>
    <row r="47" spans="1:28" ht="12.75">
      <c r="A47" s="95">
        <v>41</v>
      </c>
      <c r="B47" s="116" t="s">
        <v>104</v>
      </c>
      <c r="C47" s="63" t="s">
        <v>11</v>
      </c>
      <c r="D47" s="118">
        <v>0</v>
      </c>
      <c r="E47" s="98">
        <v>0</v>
      </c>
      <c r="F47" s="126">
        <v>32</v>
      </c>
      <c r="G47" s="100">
        <f aca="true" t="shared" si="6" ref="G47:G52">($F$5-$F47+1)*$F$4</f>
        <v>4</v>
      </c>
      <c r="H47" s="101">
        <v>43</v>
      </c>
      <c r="I47" s="102">
        <f>($H$5-$H47+1)*$H$4</f>
        <v>3</v>
      </c>
      <c r="J47" s="80"/>
      <c r="K47" s="128">
        <v>45</v>
      </c>
      <c r="L47" s="105">
        <f aca="true" t="shared" si="7" ref="L47:L65">($K$5-$K47+1)*$K$4</f>
        <v>3</v>
      </c>
      <c r="M47" s="106"/>
      <c r="N47" s="107"/>
      <c r="O47" s="108">
        <v>95</v>
      </c>
      <c r="P47" s="144"/>
      <c r="Q47" s="109">
        <f>($O$5-$O47+1)*$O$4</f>
        <v>38</v>
      </c>
      <c r="R47" s="110">
        <v>30</v>
      </c>
      <c r="S47" s="113"/>
      <c r="T47" s="111">
        <f>($R$5-$R47+1)*$R$4</f>
        <v>3</v>
      </c>
      <c r="U47" s="112"/>
      <c r="V47" s="140"/>
      <c r="W47" s="112"/>
      <c r="X47" s="113"/>
      <c r="Y47" s="112"/>
      <c r="Z47" s="113"/>
      <c r="AA47" s="25"/>
      <c r="AB47" s="115">
        <f t="shared" si="5"/>
        <v>45</v>
      </c>
    </row>
    <row r="48" spans="1:28" ht="12.75">
      <c r="A48" s="95">
        <v>42</v>
      </c>
      <c r="B48" s="121" t="s">
        <v>58</v>
      </c>
      <c r="C48" s="61" t="s">
        <v>11</v>
      </c>
      <c r="D48" s="118">
        <v>34</v>
      </c>
      <c r="E48" s="98">
        <f>($D$5-$D48+1)*$D$4</f>
        <v>2.25</v>
      </c>
      <c r="F48" s="126">
        <v>29</v>
      </c>
      <c r="G48" s="100">
        <f t="shared" si="6"/>
        <v>7</v>
      </c>
      <c r="H48" s="101">
        <v>41</v>
      </c>
      <c r="I48" s="102">
        <f>($H$5-$H48+1)*$H$4</f>
        <v>6</v>
      </c>
      <c r="J48" s="127"/>
      <c r="K48" s="128">
        <v>41</v>
      </c>
      <c r="L48" s="105">
        <f t="shared" si="7"/>
        <v>9</v>
      </c>
      <c r="M48" s="106"/>
      <c r="N48" s="107"/>
      <c r="O48" s="108">
        <v>101</v>
      </c>
      <c r="P48" s="109"/>
      <c r="Q48" s="109">
        <f>($O$5-$O48+1)*$O$4</f>
        <v>26</v>
      </c>
      <c r="R48" s="110">
        <v>26</v>
      </c>
      <c r="S48" s="110"/>
      <c r="T48" s="111">
        <f>($R$5-$R48+1)*$R$4</f>
        <v>7</v>
      </c>
      <c r="U48" s="110">
        <v>0</v>
      </c>
      <c r="V48" s="110">
        <v>0</v>
      </c>
      <c r="W48" s="110">
        <v>0</v>
      </c>
      <c r="X48" s="110">
        <v>0</v>
      </c>
      <c r="Y48" s="112"/>
      <c r="Z48" s="113"/>
      <c r="AA48" s="114"/>
      <c r="AB48" s="115">
        <f t="shared" si="5"/>
        <v>44.25</v>
      </c>
    </row>
    <row r="49" spans="1:28" ht="12.75">
      <c r="A49" s="95">
        <v>43</v>
      </c>
      <c r="B49" s="138" t="s">
        <v>108</v>
      </c>
      <c r="C49" s="96" t="s">
        <v>83</v>
      </c>
      <c r="D49" s="118">
        <v>0</v>
      </c>
      <c r="E49" s="98">
        <v>0</v>
      </c>
      <c r="F49" s="132">
        <v>34</v>
      </c>
      <c r="G49" s="100">
        <f t="shared" si="6"/>
        <v>2</v>
      </c>
      <c r="H49" s="101"/>
      <c r="I49" s="102">
        <v>0</v>
      </c>
      <c r="J49" s="143"/>
      <c r="K49" s="128">
        <v>47</v>
      </c>
      <c r="L49" s="105">
        <f t="shared" si="7"/>
        <v>0</v>
      </c>
      <c r="M49" s="106"/>
      <c r="N49" s="107"/>
      <c r="O49" s="108">
        <v>94</v>
      </c>
      <c r="P49" s="144"/>
      <c r="Q49" s="109">
        <f>($O$5-$O49+1)*$O$4</f>
        <v>40</v>
      </c>
      <c r="R49" s="110"/>
      <c r="S49" s="113"/>
      <c r="T49" s="111">
        <v>0</v>
      </c>
      <c r="U49" s="112"/>
      <c r="V49" s="140"/>
      <c r="W49" s="112"/>
      <c r="X49" s="113"/>
      <c r="Y49" s="112"/>
      <c r="Z49" s="113"/>
      <c r="AA49" s="114"/>
      <c r="AB49" s="115">
        <f t="shared" si="5"/>
        <v>42</v>
      </c>
    </row>
    <row r="50" spans="1:28" ht="12.75">
      <c r="A50" s="95">
        <v>44</v>
      </c>
      <c r="B50" s="116" t="s">
        <v>109</v>
      </c>
      <c r="C50" s="63" t="s">
        <v>13</v>
      </c>
      <c r="D50" s="118">
        <v>0</v>
      </c>
      <c r="E50" s="98">
        <v>0</v>
      </c>
      <c r="F50" s="126">
        <v>28</v>
      </c>
      <c r="G50" s="100">
        <f t="shared" si="6"/>
        <v>8</v>
      </c>
      <c r="H50" s="101">
        <v>24</v>
      </c>
      <c r="I50" s="102">
        <f>($H$5-$H50+1)*$H$4</f>
        <v>31.5</v>
      </c>
      <c r="J50" s="80"/>
      <c r="K50" s="128">
        <v>37</v>
      </c>
      <c r="L50" s="105">
        <f t="shared" si="7"/>
        <v>15</v>
      </c>
      <c r="M50" s="106"/>
      <c r="N50" s="107"/>
      <c r="O50" s="108"/>
      <c r="P50" s="144"/>
      <c r="Q50" s="109"/>
      <c r="R50" s="110">
        <v>24</v>
      </c>
      <c r="S50" s="113"/>
      <c r="T50" s="111">
        <f>($R$5-$R50+1)*$R$4</f>
        <v>9</v>
      </c>
      <c r="U50" s="112"/>
      <c r="V50" s="140"/>
      <c r="W50" s="112"/>
      <c r="X50" s="113"/>
      <c r="Y50" s="112"/>
      <c r="Z50" s="113"/>
      <c r="AA50" s="25"/>
      <c r="AB50" s="115">
        <f t="shared" si="5"/>
        <v>40.5</v>
      </c>
    </row>
    <row r="51" spans="1:28" ht="12.75">
      <c r="A51" s="95">
        <v>45</v>
      </c>
      <c r="B51" s="94" t="s">
        <v>110</v>
      </c>
      <c r="C51" s="63" t="s">
        <v>13</v>
      </c>
      <c r="D51" s="118">
        <v>0</v>
      </c>
      <c r="E51" s="98">
        <v>0</v>
      </c>
      <c r="F51" s="126">
        <v>22</v>
      </c>
      <c r="G51" s="100">
        <f t="shared" si="6"/>
        <v>14</v>
      </c>
      <c r="H51" s="101">
        <v>35</v>
      </c>
      <c r="I51" s="102">
        <f>($H$5-$H51+1)*$H$4</f>
        <v>15</v>
      </c>
      <c r="J51" s="143"/>
      <c r="K51" s="128">
        <v>34</v>
      </c>
      <c r="L51" s="105">
        <f t="shared" si="7"/>
        <v>19.5</v>
      </c>
      <c r="M51" s="106"/>
      <c r="N51" s="107"/>
      <c r="O51" s="108"/>
      <c r="P51" s="144"/>
      <c r="Q51" s="109"/>
      <c r="R51" s="110">
        <v>18</v>
      </c>
      <c r="S51" s="113"/>
      <c r="T51" s="111">
        <f>($R$5-$R51+1)*$R$4</f>
        <v>15</v>
      </c>
      <c r="U51" s="112"/>
      <c r="V51" s="140"/>
      <c r="W51" s="112"/>
      <c r="X51" s="113"/>
      <c r="Y51" s="112"/>
      <c r="Z51" s="113"/>
      <c r="AA51" s="114"/>
      <c r="AB51" s="115">
        <f t="shared" si="5"/>
        <v>34.5</v>
      </c>
    </row>
    <row r="52" spans="1:28" ht="12.75">
      <c r="A52" s="95">
        <v>46</v>
      </c>
      <c r="B52" s="59" t="s">
        <v>76</v>
      </c>
      <c r="C52" s="63" t="s">
        <v>11</v>
      </c>
      <c r="D52" s="118">
        <v>33</v>
      </c>
      <c r="E52" s="98">
        <f>($D$5-$D52+1)*$D$4</f>
        <v>3</v>
      </c>
      <c r="F52" s="126">
        <v>30</v>
      </c>
      <c r="G52" s="100">
        <f t="shared" si="6"/>
        <v>6</v>
      </c>
      <c r="H52" s="101">
        <v>39</v>
      </c>
      <c r="I52" s="102">
        <f>($H$5-$H52+1)*$H$4</f>
        <v>9</v>
      </c>
      <c r="J52" s="25"/>
      <c r="K52" s="128">
        <v>33</v>
      </c>
      <c r="L52" s="105">
        <f t="shared" si="7"/>
        <v>21</v>
      </c>
      <c r="M52" s="106"/>
      <c r="N52" s="107"/>
      <c r="O52" s="108"/>
      <c r="P52" s="109"/>
      <c r="Q52" s="109"/>
      <c r="R52" s="110"/>
      <c r="S52" s="133"/>
      <c r="T52" s="111">
        <v>0</v>
      </c>
      <c r="U52" s="134"/>
      <c r="V52" s="135"/>
      <c r="W52" s="136"/>
      <c r="X52" s="137"/>
      <c r="Y52" s="112"/>
      <c r="Z52" s="113"/>
      <c r="AA52" s="25"/>
      <c r="AB52" s="115">
        <f t="shared" si="5"/>
        <v>30</v>
      </c>
    </row>
    <row r="53" spans="1:28" ht="12.75">
      <c r="A53" s="95">
        <v>47</v>
      </c>
      <c r="B53" s="138" t="s">
        <v>91</v>
      </c>
      <c r="C53" s="63" t="s">
        <v>12</v>
      </c>
      <c r="D53" s="118">
        <v>0</v>
      </c>
      <c r="E53" s="98">
        <v>0</v>
      </c>
      <c r="F53" s="126"/>
      <c r="G53" s="100"/>
      <c r="H53" s="139">
        <v>33</v>
      </c>
      <c r="I53" s="102">
        <f>($H$5-$H53+1)*$H$4</f>
        <v>18</v>
      </c>
      <c r="J53" s="80"/>
      <c r="K53" s="104">
        <v>42</v>
      </c>
      <c r="L53" s="105">
        <f t="shared" si="7"/>
        <v>7.5</v>
      </c>
      <c r="M53" s="106"/>
      <c r="N53" s="107"/>
      <c r="O53" s="108"/>
      <c r="P53" s="109"/>
      <c r="Q53" s="109"/>
      <c r="R53" s="110">
        <v>22</v>
      </c>
      <c r="S53" s="110"/>
      <c r="T53" s="111">
        <f>($R$5-$R53+1)*$R$4</f>
        <v>11</v>
      </c>
      <c r="U53" s="112"/>
      <c r="V53" s="140"/>
      <c r="W53" s="112"/>
      <c r="X53" s="113"/>
      <c r="Y53" s="112"/>
      <c r="Z53" s="113"/>
      <c r="AA53" s="25"/>
      <c r="AB53" s="115">
        <f t="shared" si="5"/>
        <v>29</v>
      </c>
    </row>
    <row r="54" spans="1:28" ht="12.75">
      <c r="A54" s="95">
        <v>48</v>
      </c>
      <c r="B54" s="131" t="s">
        <v>105</v>
      </c>
      <c r="C54" s="96" t="s">
        <v>83</v>
      </c>
      <c r="D54" s="118"/>
      <c r="E54" s="98">
        <v>0</v>
      </c>
      <c r="F54" s="132">
        <v>33</v>
      </c>
      <c r="G54" s="100">
        <f>($F$5-$F54+1)*$F$4</f>
        <v>3</v>
      </c>
      <c r="H54" s="101"/>
      <c r="I54" s="102">
        <v>0</v>
      </c>
      <c r="J54" s="143"/>
      <c r="K54" s="128">
        <v>47</v>
      </c>
      <c r="L54" s="105">
        <f t="shared" si="7"/>
        <v>0</v>
      </c>
      <c r="M54" s="106"/>
      <c r="N54" s="107"/>
      <c r="O54" s="108">
        <v>102</v>
      </c>
      <c r="P54" s="144"/>
      <c r="Q54" s="109">
        <f>($O$5-$O54+1)*$O$4</f>
        <v>24</v>
      </c>
      <c r="R54" s="110"/>
      <c r="S54" s="113"/>
      <c r="T54" s="111">
        <v>0</v>
      </c>
      <c r="U54" s="112"/>
      <c r="V54" s="140"/>
      <c r="W54" s="112"/>
      <c r="X54" s="113"/>
      <c r="Y54" s="112"/>
      <c r="Z54" s="113"/>
      <c r="AA54" s="114"/>
      <c r="AB54" s="115">
        <f t="shared" si="5"/>
        <v>27</v>
      </c>
    </row>
    <row r="55" spans="1:28" ht="12.75">
      <c r="A55" s="95">
        <v>49</v>
      </c>
      <c r="B55" s="138" t="s">
        <v>93</v>
      </c>
      <c r="C55" s="63" t="s">
        <v>12</v>
      </c>
      <c r="D55" s="118">
        <v>0</v>
      </c>
      <c r="E55" s="98">
        <v>0</v>
      </c>
      <c r="F55" s="126"/>
      <c r="G55" s="100"/>
      <c r="H55" s="139">
        <v>31</v>
      </c>
      <c r="I55" s="102">
        <f>($H$5-$H55+1)*$H$4</f>
        <v>21</v>
      </c>
      <c r="J55" s="80"/>
      <c r="K55" s="104">
        <v>44</v>
      </c>
      <c r="L55" s="105">
        <f t="shared" si="7"/>
        <v>4.5</v>
      </c>
      <c r="M55" s="106"/>
      <c r="N55" s="107"/>
      <c r="O55" s="108"/>
      <c r="P55" s="109"/>
      <c r="Q55" s="109"/>
      <c r="R55" s="110">
        <v>28</v>
      </c>
      <c r="S55" s="110"/>
      <c r="T55" s="111">
        <f>($R$5-$R55+1)*$R$4</f>
        <v>5</v>
      </c>
      <c r="U55" s="112"/>
      <c r="V55" s="140"/>
      <c r="W55" s="112"/>
      <c r="X55" s="113"/>
      <c r="Y55" s="112"/>
      <c r="Z55" s="113"/>
      <c r="AA55" s="25"/>
      <c r="AB55" s="115">
        <f t="shared" si="5"/>
        <v>26</v>
      </c>
    </row>
    <row r="56" spans="1:28" ht="12.75">
      <c r="A56" s="95">
        <v>50</v>
      </c>
      <c r="B56" s="94" t="s">
        <v>79</v>
      </c>
      <c r="C56" s="96" t="s">
        <v>80</v>
      </c>
      <c r="D56" s="118">
        <v>0</v>
      </c>
      <c r="E56" s="98">
        <v>0</v>
      </c>
      <c r="F56" s="145">
        <v>14</v>
      </c>
      <c r="G56" s="100">
        <f>($F$5-$F56+1)*$F$4</f>
        <v>22</v>
      </c>
      <c r="H56" s="101"/>
      <c r="I56" s="102">
        <v>0</v>
      </c>
      <c r="J56" s="80"/>
      <c r="K56" s="104">
        <v>47</v>
      </c>
      <c r="L56" s="105">
        <f t="shared" si="7"/>
        <v>0</v>
      </c>
      <c r="M56" s="106"/>
      <c r="N56" s="107"/>
      <c r="O56" s="108"/>
      <c r="P56" s="144"/>
      <c r="Q56" s="109"/>
      <c r="R56" s="110"/>
      <c r="S56" s="113"/>
      <c r="T56" s="111">
        <v>0</v>
      </c>
      <c r="U56" s="112"/>
      <c r="V56" s="140"/>
      <c r="W56" s="112"/>
      <c r="X56" s="113"/>
      <c r="Y56" s="112"/>
      <c r="Z56" s="113"/>
      <c r="AA56" s="25"/>
      <c r="AB56" s="115">
        <f t="shared" si="5"/>
        <v>22</v>
      </c>
    </row>
    <row r="57" spans="1:28" ht="12.75">
      <c r="A57" s="95">
        <v>51</v>
      </c>
      <c r="B57" s="122" t="s">
        <v>77</v>
      </c>
      <c r="C57" s="63" t="s">
        <v>11</v>
      </c>
      <c r="D57" s="118">
        <v>35</v>
      </c>
      <c r="E57" s="98">
        <f>($D$5-$D57+1)*$D$4</f>
        <v>1.5</v>
      </c>
      <c r="F57" s="126"/>
      <c r="G57" s="100">
        <v>0</v>
      </c>
      <c r="H57" s="101"/>
      <c r="I57" s="102">
        <v>0</v>
      </c>
      <c r="J57" s="25"/>
      <c r="K57" s="146">
        <v>47</v>
      </c>
      <c r="L57" s="105">
        <f t="shared" si="7"/>
        <v>0</v>
      </c>
      <c r="M57" s="106"/>
      <c r="N57" s="107"/>
      <c r="O57" s="108">
        <v>105</v>
      </c>
      <c r="P57" s="109"/>
      <c r="Q57" s="109">
        <f>($O$5-$O57+1)*$O$4</f>
        <v>18</v>
      </c>
      <c r="R57" s="110">
        <v>31</v>
      </c>
      <c r="S57" s="110"/>
      <c r="T57" s="111">
        <f>($R$5-$R57+1)*$R$4</f>
        <v>2</v>
      </c>
      <c r="U57" s="110">
        <v>0</v>
      </c>
      <c r="V57" s="110">
        <v>0</v>
      </c>
      <c r="W57" s="110">
        <v>0</v>
      </c>
      <c r="X57" s="110">
        <v>0</v>
      </c>
      <c r="Y57" s="112"/>
      <c r="Z57" s="113"/>
      <c r="AA57" s="25"/>
      <c r="AB57" s="115">
        <f t="shared" si="5"/>
        <v>21.5</v>
      </c>
    </row>
    <row r="58" spans="1:28" ht="12.75">
      <c r="A58" s="95">
        <v>52</v>
      </c>
      <c r="B58" s="94" t="s">
        <v>81</v>
      </c>
      <c r="C58" s="96" t="s">
        <v>80</v>
      </c>
      <c r="D58" s="118">
        <v>0</v>
      </c>
      <c r="E58" s="98">
        <v>0</v>
      </c>
      <c r="F58" s="126">
        <v>25</v>
      </c>
      <c r="G58" s="100">
        <f>($F$5-$F58+1)*$F$4</f>
        <v>11</v>
      </c>
      <c r="H58" s="101"/>
      <c r="I58" s="102">
        <v>0</v>
      </c>
      <c r="J58" s="143"/>
      <c r="K58" s="128">
        <v>47</v>
      </c>
      <c r="L58" s="105">
        <f t="shared" si="7"/>
        <v>0</v>
      </c>
      <c r="M58" s="106"/>
      <c r="N58" s="107"/>
      <c r="O58" s="108"/>
      <c r="P58" s="144"/>
      <c r="Q58" s="109"/>
      <c r="R58" s="110"/>
      <c r="S58" s="113"/>
      <c r="T58" s="111">
        <v>0</v>
      </c>
      <c r="U58" s="112"/>
      <c r="V58" s="140"/>
      <c r="W58" s="112"/>
      <c r="X58" s="113"/>
      <c r="Y58" s="112"/>
      <c r="Z58" s="113"/>
      <c r="AA58" s="114"/>
      <c r="AB58" s="115">
        <f t="shared" si="5"/>
        <v>11</v>
      </c>
    </row>
    <row r="59" spans="1:28" ht="12.75">
      <c r="A59" s="95">
        <v>53</v>
      </c>
      <c r="B59" s="124" t="s">
        <v>106</v>
      </c>
      <c r="C59" s="96" t="s">
        <v>83</v>
      </c>
      <c r="D59" s="118">
        <v>0</v>
      </c>
      <c r="E59" s="98">
        <v>0</v>
      </c>
      <c r="F59" s="132">
        <v>34</v>
      </c>
      <c r="G59" s="100">
        <f>($F$5-$F59+1)*$F$4</f>
        <v>2</v>
      </c>
      <c r="H59" s="101"/>
      <c r="I59" s="102">
        <v>0</v>
      </c>
      <c r="J59" s="80"/>
      <c r="K59" s="128">
        <v>47</v>
      </c>
      <c r="L59" s="105">
        <f t="shared" si="7"/>
        <v>0</v>
      </c>
      <c r="M59" s="106"/>
      <c r="N59" s="107"/>
      <c r="O59" s="108">
        <v>110</v>
      </c>
      <c r="P59" s="144"/>
      <c r="Q59" s="109">
        <f>($O$5-$O59+1)*$O$4</f>
        <v>8</v>
      </c>
      <c r="R59" s="110"/>
      <c r="S59" s="113"/>
      <c r="T59" s="111">
        <v>0</v>
      </c>
      <c r="U59" s="112"/>
      <c r="V59" s="140"/>
      <c r="W59" s="112"/>
      <c r="X59" s="113"/>
      <c r="Y59" s="112"/>
      <c r="Z59" s="113"/>
      <c r="AA59" s="25"/>
      <c r="AB59" s="115">
        <f t="shared" si="5"/>
        <v>10</v>
      </c>
    </row>
    <row r="60" spans="1:28" ht="12.75">
      <c r="A60" s="95">
        <v>54</v>
      </c>
      <c r="B60" s="94" t="s">
        <v>96</v>
      </c>
      <c r="C60" s="63" t="s">
        <v>95</v>
      </c>
      <c r="D60" s="118">
        <v>0</v>
      </c>
      <c r="E60" s="98">
        <v>0</v>
      </c>
      <c r="F60" s="126"/>
      <c r="G60" s="100"/>
      <c r="H60" s="139">
        <v>40</v>
      </c>
      <c r="I60" s="102">
        <f>($H$5-$H60+1)*$H$4</f>
        <v>7.5</v>
      </c>
      <c r="J60" s="80"/>
      <c r="K60" s="104">
        <v>47</v>
      </c>
      <c r="L60" s="105">
        <f t="shared" si="7"/>
        <v>0</v>
      </c>
      <c r="M60" s="106"/>
      <c r="N60" s="107"/>
      <c r="O60" s="108"/>
      <c r="P60" s="109"/>
      <c r="Q60" s="109"/>
      <c r="R60" s="110"/>
      <c r="S60" s="110"/>
      <c r="T60" s="111">
        <v>0</v>
      </c>
      <c r="U60" s="112"/>
      <c r="V60" s="140"/>
      <c r="W60" s="112"/>
      <c r="X60" s="113"/>
      <c r="Y60" s="112"/>
      <c r="Z60" s="113"/>
      <c r="AA60" s="25"/>
      <c r="AB60" s="115">
        <f t="shared" si="5"/>
        <v>7.5</v>
      </c>
    </row>
    <row r="61" spans="1:28" ht="12.75">
      <c r="A61" s="95">
        <v>55</v>
      </c>
      <c r="B61" s="138" t="s">
        <v>103</v>
      </c>
      <c r="C61" s="63" t="s">
        <v>12</v>
      </c>
      <c r="D61" s="118">
        <v>0</v>
      </c>
      <c r="E61" s="98">
        <v>0</v>
      </c>
      <c r="F61" s="126"/>
      <c r="G61" s="100"/>
      <c r="H61" s="141"/>
      <c r="I61" s="102">
        <v>0</v>
      </c>
      <c r="J61" s="80"/>
      <c r="K61" s="104">
        <v>47</v>
      </c>
      <c r="L61" s="105">
        <f t="shared" si="7"/>
        <v>0</v>
      </c>
      <c r="M61" s="106"/>
      <c r="N61" s="107"/>
      <c r="O61" s="108"/>
      <c r="P61" s="109"/>
      <c r="Q61" s="109"/>
      <c r="R61" s="110">
        <v>27</v>
      </c>
      <c r="S61" s="110"/>
      <c r="T61" s="111">
        <f>($R$5-$R61+1)*$R$4</f>
        <v>6</v>
      </c>
      <c r="U61" s="112"/>
      <c r="V61" s="140"/>
      <c r="W61" s="112"/>
      <c r="X61" s="113"/>
      <c r="Y61" s="112"/>
      <c r="Z61" s="113"/>
      <c r="AA61" s="25"/>
      <c r="AB61" s="115">
        <f t="shared" si="5"/>
        <v>6</v>
      </c>
    </row>
    <row r="62" spans="1:28" ht="12.75">
      <c r="A62" s="95">
        <v>56</v>
      </c>
      <c r="B62" s="94" t="s">
        <v>82</v>
      </c>
      <c r="C62" s="96" t="s">
        <v>80</v>
      </c>
      <c r="D62" s="118">
        <v>0</v>
      </c>
      <c r="E62" s="98">
        <v>0</v>
      </c>
      <c r="F62" s="126">
        <v>31</v>
      </c>
      <c r="G62" s="100">
        <f>($F$5-$F62+1)*$F$4</f>
        <v>5</v>
      </c>
      <c r="H62" s="101"/>
      <c r="I62" s="102">
        <v>0</v>
      </c>
      <c r="J62" s="143"/>
      <c r="K62" s="128">
        <v>47</v>
      </c>
      <c r="L62" s="105">
        <f t="shared" si="7"/>
        <v>0</v>
      </c>
      <c r="M62" s="106"/>
      <c r="N62" s="107"/>
      <c r="O62" s="108"/>
      <c r="P62" s="144"/>
      <c r="Q62" s="109"/>
      <c r="R62" s="110"/>
      <c r="S62" s="113"/>
      <c r="T62" s="111">
        <v>0</v>
      </c>
      <c r="U62" s="112"/>
      <c r="V62" s="140"/>
      <c r="W62" s="112"/>
      <c r="X62" s="113"/>
      <c r="Y62" s="112"/>
      <c r="Z62" s="113"/>
      <c r="AA62" s="114"/>
      <c r="AB62" s="115">
        <f t="shared" si="5"/>
        <v>5</v>
      </c>
    </row>
    <row r="63" spans="1:28" ht="12.75">
      <c r="A63" s="95">
        <v>57</v>
      </c>
      <c r="B63" s="94" t="s">
        <v>94</v>
      </c>
      <c r="C63" s="63" t="s">
        <v>95</v>
      </c>
      <c r="D63" s="118">
        <v>0</v>
      </c>
      <c r="E63" s="98">
        <v>0</v>
      </c>
      <c r="F63" s="126"/>
      <c r="G63" s="100"/>
      <c r="H63" s="139">
        <v>42</v>
      </c>
      <c r="I63" s="102">
        <f>($H$5-$H63+1)*$H$4</f>
        <v>4.5</v>
      </c>
      <c r="J63" s="80"/>
      <c r="K63" s="104">
        <v>47</v>
      </c>
      <c r="L63" s="105">
        <f t="shared" si="7"/>
        <v>0</v>
      </c>
      <c r="M63" s="106"/>
      <c r="N63" s="107"/>
      <c r="O63" s="108"/>
      <c r="P63" s="109"/>
      <c r="Q63" s="109"/>
      <c r="R63" s="110"/>
      <c r="S63" s="110"/>
      <c r="T63" s="111">
        <v>0</v>
      </c>
      <c r="U63" s="112"/>
      <c r="V63" s="140"/>
      <c r="W63" s="112"/>
      <c r="X63" s="113"/>
      <c r="Y63" s="112"/>
      <c r="Z63" s="113"/>
      <c r="AA63" s="25"/>
      <c r="AB63" s="115">
        <f t="shared" si="5"/>
        <v>4.5</v>
      </c>
    </row>
    <row r="64" spans="1:28" ht="12.75">
      <c r="A64" s="95">
        <v>58</v>
      </c>
      <c r="B64" s="94" t="s">
        <v>90</v>
      </c>
      <c r="C64" s="63" t="s">
        <v>44</v>
      </c>
      <c r="D64" s="118">
        <v>36</v>
      </c>
      <c r="E64" s="98">
        <f>($D$5-$D64+1)*$D$4</f>
        <v>0.75</v>
      </c>
      <c r="F64" s="126"/>
      <c r="G64" s="100">
        <v>0</v>
      </c>
      <c r="H64" s="101">
        <v>44</v>
      </c>
      <c r="I64" s="102">
        <f>($H$5-$H64+1)*$H$4</f>
        <v>1.5</v>
      </c>
      <c r="J64" s="127"/>
      <c r="K64" s="146">
        <v>47</v>
      </c>
      <c r="L64" s="105">
        <f t="shared" si="7"/>
        <v>0</v>
      </c>
      <c r="M64" s="106"/>
      <c r="N64" s="107"/>
      <c r="O64" s="108"/>
      <c r="P64" s="109"/>
      <c r="Q64" s="109"/>
      <c r="R64" s="110">
        <v>32</v>
      </c>
      <c r="S64" s="133"/>
      <c r="T64" s="111">
        <f>($R$5-$R64+1)*$R$4</f>
        <v>1</v>
      </c>
      <c r="U64" s="134"/>
      <c r="V64" s="135"/>
      <c r="W64" s="136"/>
      <c r="X64" s="137"/>
      <c r="Y64" s="112"/>
      <c r="Z64" s="113"/>
      <c r="AA64" s="114"/>
      <c r="AB64" s="115">
        <f t="shared" si="5"/>
        <v>3.25</v>
      </c>
    </row>
    <row r="65" spans="1:28" ht="12.75">
      <c r="A65" s="95">
        <v>59</v>
      </c>
      <c r="B65" s="94" t="s">
        <v>98</v>
      </c>
      <c r="C65" s="63" t="s">
        <v>21</v>
      </c>
      <c r="D65" s="118">
        <v>0</v>
      </c>
      <c r="E65" s="98">
        <v>0</v>
      </c>
      <c r="F65" s="126"/>
      <c r="G65" s="100"/>
      <c r="H65" s="141"/>
      <c r="I65" s="102">
        <v>0</v>
      </c>
      <c r="J65" s="80"/>
      <c r="K65" s="104">
        <v>46</v>
      </c>
      <c r="L65" s="105">
        <f t="shared" si="7"/>
        <v>1.5</v>
      </c>
      <c r="M65" s="106"/>
      <c r="N65" s="107"/>
      <c r="O65" s="108"/>
      <c r="P65" s="109"/>
      <c r="Q65" s="109"/>
      <c r="R65" s="110"/>
      <c r="S65" s="110"/>
      <c r="T65" s="111">
        <v>0</v>
      </c>
      <c r="U65" s="112"/>
      <c r="V65" s="140"/>
      <c r="W65" s="112"/>
      <c r="X65" s="113"/>
      <c r="Y65" s="112"/>
      <c r="Z65" s="113"/>
      <c r="AA65" s="25"/>
      <c r="AB65" s="115">
        <f t="shared" si="5"/>
        <v>1.5</v>
      </c>
    </row>
    <row r="66" spans="1:28" ht="12.75">
      <c r="A66" s="25"/>
      <c r="B66" s="25"/>
      <c r="C66" s="25"/>
      <c r="D66" s="150"/>
      <c r="E66" s="150"/>
      <c r="F66" s="150"/>
      <c r="G66" s="150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150"/>
      <c r="E67" s="150"/>
      <c r="F67" s="150"/>
      <c r="G67" s="150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150"/>
      <c r="E68" s="150"/>
      <c r="F68" s="150"/>
      <c r="G68" s="150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150"/>
      <c r="E69" s="150"/>
      <c r="F69" s="150"/>
      <c r="G69" s="150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150"/>
      <c r="E70" s="150"/>
      <c r="F70" s="150"/>
      <c r="G70" s="150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5"/>
      <c r="B71" s="25"/>
      <c r="C71" s="25"/>
      <c r="D71" s="150"/>
      <c r="E71" s="150"/>
      <c r="F71" s="150"/>
      <c r="G71" s="150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4:7" ht="12.75">
      <c r="D72" s="53"/>
      <c r="E72" s="53"/>
      <c r="F72" s="53"/>
      <c r="G72" s="53"/>
    </row>
    <row r="73" ht="12.75">
      <c r="B73" s="7"/>
    </row>
    <row r="74" ht="12.75">
      <c r="C74" s="7"/>
    </row>
    <row r="75" ht="12.75">
      <c r="B75" s="2"/>
    </row>
    <row r="76" spans="2:3" ht="12.75">
      <c r="B76" s="7"/>
      <c r="C76" s="2"/>
    </row>
    <row r="77" spans="2:3" ht="12.75">
      <c r="B77" s="2"/>
      <c r="C77" s="7"/>
    </row>
    <row r="78" spans="2:3" ht="12.75">
      <c r="B78" s="7"/>
      <c r="C78" s="2"/>
    </row>
    <row r="79" spans="2:3" ht="12.75">
      <c r="B79" s="2"/>
      <c r="C79" s="7"/>
    </row>
    <row r="80" ht="12.75">
      <c r="C80" s="2"/>
    </row>
    <row r="81" ht="12.75">
      <c r="B81" s="2"/>
    </row>
    <row r="82" ht="12.75">
      <c r="C82" s="2"/>
    </row>
    <row r="84" ht="12.75">
      <c r="B84" s="2"/>
    </row>
    <row r="85" spans="2:3" ht="12.75">
      <c r="B85" s="7"/>
      <c r="C85" s="2"/>
    </row>
    <row r="86" spans="2:3" ht="12.75">
      <c r="B86" s="2"/>
      <c r="C86" s="7"/>
    </row>
    <row r="87" spans="2:3" ht="12.75">
      <c r="B87" s="2"/>
      <c r="C87" s="2"/>
    </row>
    <row r="88" spans="2:3" ht="12.75">
      <c r="B88" s="2"/>
      <c r="C88" s="2"/>
    </row>
    <row r="89" ht="12.75">
      <c r="C89" s="2"/>
    </row>
  </sheetData>
  <sheetProtection/>
  <mergeCells count="8">
    <mergeCell ref="R3:T3"/>
    <mergeCell ref="D6:T6"/>
    <mergeCell ref="D3:E3"/>
    <mergeCell ref="F3:G3"/>
    <mergeCell ref="H3:I3"/>
    <mergeCell ref="K3:L3"/>
    <mergeCell ref="M3:N3"/>
    <mergeCell ref="O3:Q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23.875" style="0" customWidth="1"/>
    <col min="3" max="3" width="9.375" style="0" customWidth="1"/>
    <col min="9" max="9" width="9.625" style="0" bestFit="1" customWidth="1"/>
  </cols>
  <sheetData>
    <row r="1" spans="1:16" ht="12.75">
      <c r="A1" t="s">
        <v>6</v>
      </c>
      <c r="B1" s="25" t="s">
        <v>23</v>
      </c>
      <c r="C1" s="25" t="s">
        <v>87</v>
      </c>
      <c r="D1" s="25" t="s">
        <v>24</v>
      </c>
      <c r="E1" s="25" t="s">
        <v>32</v>
      </c>
      <c r="F1" s="25" t="s">
        <v>30</v>
      </c>
      <c r="G1" s="25" t="s">
        <v>31</v>
      </c>
      <c r="H1" s="25"/>
      <c r="I1" s="25" t="s">
        <v>32</v>
      </c>
      <c r="J1" s="25"/>
      <c r="K1" s="25"/>
      <c r="L1" s="25"/>
      <c r="M1" s="25"/>
      <c r="N1" s="25"/>
      <c r="O1" s="25"/>
      <c r="P1" s="25" t="s">
        <v>25</v>
      </c>
    </row>
    <row r="2" spans="2:16" ht="12.75">
      <c r="B2" s="148" t="s">
        <v>3</v>
      </c>
      <c r="C2" s="148">
        <v>0.75</v>
      </c>
      <c r="D2" s="148">
        <v>1</v>
      </c>
      <c r="E2" s="148">
        <v>1.5</v>
      </c>
      <c r="F2" s="148">
        <v>1.5</v>
      </c>
      <c r="G2" s="148">
        <v>2</v>
      </c>
      <c r="H2" s="148"/>
      <c r="I2" s="148">
        <v>1</v>
      </c>
      <c r="J2" s="148"/>
      <c r="K2" s="148"/>
      <c r="L2" s="148"/>
      <c r="M2" s="148"/>
      <c r="N2" s="148"/>
      <c r="O2" s="148"/>
      <c r="P2" s="148"/>
    </row>
    <row r="3" spans="2:16" ht="12.75">
      <c r="B3" s="149" t="s">
        <v>5</v>
      </c>
      <c r="C3" s="149">
        <v>36</v>
      </c>
      <c r="D3" s="149">
        <v>35</v>
      </c>
      <c r="E3" s="149">
        <v>44</v>
      </c>
      <c r="F3" s="149">
        <v>46</v>
      </c>
      <c r="G3" s="149">
        <v>113</v>
      </c>
      <c r="H3" s="149"/>
      <c r="I3" s="149"/>
      <c r="J3" s="149"/>
      <c r="K3" s="149"/>
      <c r="L3" s="149"/>
      <c r="M3" s="149"/>
      <c r="N3" s="149"/>
      <c r="O3" s="149"/>
      <c r="P3" s="149"/>
    </row>
    <row r="4" spans="2:16" ht="12.75">
      <c r="B4" s="92" t="s">
        <v>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2.75">
      <c r="A5">
        <v>1</v>
      </c>
      <c r="B5" s="49" t="s">
        <v>13</v>
      </c>
      <c r="C5" s="25">
        <v>87.75</v>
      </c>
      <c r="D5" s="25">
        <v>190</v>
      </c>
      <c r="E5" s="25">
        <v>350.5</v>
      </c>
      <c r="F5" s="25">
        <v>328.5</v>
      </c>
      <c r="G5" s="54">
        <v>800</v>
      </c>
      <c r="H5" s="25"/>
      <c r="I5" s="55">
        <f>Indywidualny!T8+Indywidualny!T13+Indywidualny!T15+Indywidualny!T19+Indywidualny!T22+Indywidualny!T41+Indywidualny!T45+Indywidualny!T50+Indywidualny!T51</f>
        <v>135</v>
      </c>
      <c r="J5" s="25"/>
      <c r="K5" s="25"/>
      <c r="L5" s="25"/>
      <c r="M5" s="25"/>
      <c r="N5" s="25"/>
      <c r="O5" s="25"/>
      <c r="P5" s="52">
        <f aca="true" t="shared" si="0" ref="P5:P18">$C5+$D5+$E5+$F5+$G5+$I5</f>
        <v>1891.75</v>
      </c>
    </row>
    <row r="6" spans="1:16" ht="12.75">
      <c r="A6">
        <v>2</v>
      </c>
      <c r="B6" s="50" t="s">
        <v>17</v>
      </c>
      <c r="C6" s="25">
        <v>85.5</v>
      </c>
      <c r="D6" s="25">
        <v>106</v>
      </c>
      <c r="E6" s="25">
        <v>214.5</v>
      </c>
      <c r="F6" s="25">
        <v>258</v>
      </c>
      <c r="G6" s="54">
        <v>723</v>
      </c>
      <c r="H6" s="25"/>
      <c r="I6" s="55">
        <f>Indywidualny!T7+Indywidualny!T11+Indywidualny!T18+Indywidualny!T31+Indywidualny!T28+Indywidualny!AB64</f>
        <v>111.25</v>
      </c>
      <c r="J6" s="25"/>
      <c r="K6" s="25"/>
      <c r="L6" s="25"/>
      <c r="M6" s="25"/>
      <c r="N6" s="25"/>
      <c r="O6" s="25"/>
      <c r="P6" s="52">
        <f t="shared" si="0"/>
        <v>1498.25</v>
      </c>
    </row>
    <row r="7" spans="1:16" ht="12.75">
      <c r="A7">
        <v>3</v>
      </c>
      <c r="B7" s="50" t="s">
        <v>12</v>
      </c>
      <c r="C7" s="25">
        <v>81</v>
      </c>
      <c r="D7" s="25">
        <v>81</v>
      </c>
      <c r="E7" s="25">
        <v>281</v>
      </c>
      <c r="F7" s="25">
        <v>237.5</v>
      </c>
      <c r="G7" s="54">
        <v>622.25</v>
      </c>
      <c r="H7" s="25"/>
      <c r="I7" s="25">
        <f>Indywidualny!T9+Indywidualny!T10+Indywidualny!T16+Indywidualny!T39+Indywidualny!T53+Indywidualny!T55+Indywidualny!T61</f>
        <v>105</v>
      </c>
      <c r="J7" s="25"/>
      <c r="K7" s="25"/>
      <c r="L7" s="25"/>
      <c r="M7" s="25"/>
      <c r="N7" s="25"/>
      <c r="O7" s="25"/>
      <c r="P7" s="52">
        <f t="shared" si="0"/>
        <v>1407.75</v>
      </c>
    </row>
    <row r="8" spans="1:16" ht="12.75">
      <c r="A8">
        <v>4</v>
      </c>
      <c r="B8" s="26" t="s">
        <v>15</v>
      </c>
      <c r="C8" s="25">
        <v>49.5</v>
      </c>
      <c r="D8" s="25"/>
      <c r="E8" s="25">
        <v>201</v>
      </c>
      <c r="F8" s="25">
        <v>166.5</v>
      </c>
      <c r="G8" s="54">
        <v>400</v>
      </c>
      <c r="H8" s="25"/>
      <c r="I8" s="25">
        <f>Indywidualny!T26+Indywidualny!T21</f>
        <v>44</v>
      </c>
      <c r="J8" s="25"/>
      <c r="K8" s="25"/>
      <c r="L8" s="25"/>
      <c r="M8" s="25"/>
      <c r="N8" s="25"/>
      <c r="O8" s="25"/>
      <c r="P8" s="52">
        <f t="shared" si="0"/>
        <v>861</v>
      </c>
    </row>
    <row r="9" spans="1:16" ht="12.75">
      <c r="A9">
        <v>5</v>
      </c>
      <c r="B9" s="28" t="s">
        <v>22</v>
      </c>
      <c r="C9" s="25">
        <v>60.25</v>
      </c>
      <c r="D9" s="25">
        <v>82</v>
      </c>
      <c r="E9" s="25">
        <v>143.5</v>
      </c>
      <c r="F9" s="25">
        <v>139</v>
      </c>
      <c r="G9" s="54">
        <v>382</v>
      </c>
      <c r="H9" s="25"/>
      <c r="I9" s="25">
        <f>Indywidualny!T37+Indywidualny!T23</f>
        <v>47</v>
      </c>
      <c r="J9" s="25"/>
      <c r="K9" s="25"/>
      <c r="L9" s="25"/>
      <c r="M9" s="25"/>
      <c r="N9" s="25"/>
      <c r="O9" s="25"/>
      <c r="P9" s="52">
        <f t="shared" si="0"/>
        <v>853.75</v>
      </c>
    </row>
    <row r="10" spans="1:16" ht="12.75">
      <c r="A10">
        <v>6</v>
      </c>
      <c r="B10" s="27" t="s">
        <v>21</v>
      </c>
      <c r="C10" s="25">
        <v>39</v>
      </c>
      <c r="D10" s="25">
        <v>42</v>
      </c>
      <c r="E10" s="25">
        <v>73.5</v>
      </c>
      <c r="F10" s="25">
        <v>74.5</v>
      </c>
      <c r="G10" s="54">
        <v>360</v>
      </c>
      <c r="H10" s="25"/>
      <c r="I10" s="25">
        <f>Indywidualny!T12+Indywidualny!T42+Indywidualny!T35</f>
        <v>54</v>
      </c>
      <c r="J10" s="25"/>
      <c r="K10" s="25"/>
      <c r="L10" s="25"/>
      <c r="M10" s="25"/>
      <c r="N10" s="25"/>
      <c r="O10" s="25"/>
      <c r="P10" s="52">
        <f t="shared" si="0"/>
        <v>643</v>
      </c>
    </row>
    <row r="11" spans="1:16" ht="12.75">
      <c r="A11">
        <v>7</v>
      </c>
      <c r="B11" s="28" t="s">
        <v>11</v>
      </c>
      <c r="C11" s="25">
        <v>36.25</v>
      </c>
      <c r="D11" s="25">
        <v>32</v>
      </c>
      <c r="E11" s="25">
        <v>82.5</v>
      </c>
      <c r="F11" s="25">
        <v>102</v>
      </c>
      <c r="G11" s="54">
        <v>248</v>
      </c>
      <c r="H11" s="25"/>
      <c r="I11" s="25">
        <f>Indywidualny!T20+Indywidualny!T36+Indywidualny!T47+Indywidualny!T48+Indywidualny!T57</f>
        <v>49</v>
      </c>
      <c r="J11" s="25"/>
      <c r="K11" s="25"/>
      <c r="L11" s="25"/>
      <c r="M11" s="25"/>
      <c r="N11" s="25"/>
      <c r="O11" s="25"/>
      <c r="P11" s="52">
        <f t="shared" si="0"/>
        <v>549.75</v>
      </c>
    </row>
    <row r="12" spans="1:16" ht="12.75">
      <c r="A12">
        <v>8</v>
      </c>
      <c r="B12" s="27" t="s">
        <v>18</v>
      </c>
      <c r="C12" s="25">
        <v>12</v>
      </c>
      <c r="D12" s="25"/>
      <c r="E12" s="25"/>
      <c r="F12" s="25">
        <v>81</v>
      </c>
      <c r="G12" s="54">
        <v>222</v>
      </c>
      <c r="H12" s="25"/>
      <c r="I12" s="25">
        <v>0</v>
      </c>
      <c r="J12" s="25"/>
      <c r="K12" s="25"/>
      <c r="L12" s="25"/>
      <c r="M12" s="25"/>
      <c r="N12" s="25"/>
      <c r="O12" s="25"/>
      <c r="P12" s="52">
        <f t="shared" si="0"/>
        <v>315</v>
      </c>
    </row>
    <row r="13" spans="1:16" ht="12.75">
      <c r="A13">
        <v>9</v>
      </c>
      <c r="B13" s="48" t="s">
        <v>28</v>
      </c>
      <c r="C13" s="25">
        <v>18.75</v>
      </c>
      <c r="D13" s="25">
        <v>33</v>
      </c>
      <c r="E13" s="25">
        <v>54</v>
      </c>
      <c r="F13" s="25">
        <v>58.5</v>
      </c>
      <c r="G13" s="54">
        <v>126</v>
      </c>
      <c r="H13" s="25"/>
      <c r="I13" s="25">
        <v>0</v>
      </c>
      <c r="J13" s="25"/>
      <c r="K13" s="25"/>
      <c r="L13" s="25"/>
      <c r="M13" s="25"/>
      <c r="N13" s="25"/>
      <c r="O13" s="25"/>
      <c r="P13" s="52">
        <f t="shared" si="0"/>
        <v>290.25</v>
      </c>
    </row>
    <row r="14" spans="1:16" ht="12.75">
      <c r="A14">
        <v>10</v>
      </c>
      <c r="B14" s="27" t="s">
        <v>14</v>
      </c>
      <c r="C14" s="25">
        <v>22.5</v>
      </c>
      <c r="D14" s="25"/>
      <c r="E14" s="25">
        <v>55.5</v>
      </c>
      <c r="F14" s="25">
        <v>36</v>
      </c>
      <c r="G14" s="54">
        <v>176</v>
      </c>
      <c r="H14" s="25"/>
      <c r="I14" s="25">
        <v>0</v>
      </c>
      <c r="J14" s="25"/>
      <c r="K14" s="25"/>
      <c r="L14" s="25"/>
      <c r="M14" s="25"/>
      <c r="N14" s="25"/>
      <c r="O14" s="25"/>
      <c r="P14" s="52">
        <f t="shared" si="0"/>
        <v>290</v>
      </c>
    </row>
    <row r="15" spans="1:16" ht="12.75">
      <c r="A15">
        <v>11</v>
      </c>
      <c r="B15" s="26" t="s">
        <v>101</v>
      </c>
      <c r="C15" s="55">
        <f>Indywidualny!E23</f>
        <v>14.25</v>
      </c>
      <c r="D15" s="55">
        <f>Indywidualny!G23</f>
        <v>17</v>
      </c>
      <c r="E15" s="55">
        <f>Indywidualny!I23</f>
        <v>36</v>
      </c>
      <c r="F15" s="25"/>
      <c r="G15" s="54">
        <v>122</v>
      </c>
      <c r="H15" s="25"/>
      <c r="I15" s="25">
        <v>10</v>
      </c>
      <c r="J15" s="25"/>
      <c r="K15" s="25"/>
      <c r="L15" s="25"/>
      <c r="M15" s="25"/>
      <c r="N15" s="25"/>
      <c r="O15" s="25"/>
      <c r="P15" s="52">
        <f t="shared" si="0"/>
        <v>199.25</v>
      </c>
    </row>
    <row r="16" spans="1:16" ht="12.75">
      <c r="A16">
        <v>12</v>
      </c>
      <c r="B16" s="26" t="s">
        <v>83</v>
      </c>
      <c r="C16" s="25">
        <v>7</v>
      </c>
      <c r="D16" s="25"/>
      <c r="E16" s="25"/>
      <c r="F16" s="25"/>
      <c r="G16" s="54">
        <v>72</v>
      </c>
      <c r="H16" s="25"/>
      <c r="I16" s="25">
        <v>0</v>
      </c>
      <c r="J16" s="25"/>
      <c r="K16" s="25"/>
      <c r="L16" s="25"/>
      <c r="M16" s="25"/>
      <c r="N16" s="25"/>
      <c r="O16" s="25"/>
      <c r="P16" s="52">
        <f t="shared" si="0"/>
        <v>79</v>
      </c>
    </row>
    <row r="17" spans="1:16" ht="12.75">
      <c r="A17">
        <v>13</v>
      </c>
      <c r="B17" s="27" t="s">
        <v>80</v>
      </c>
      <c r="C17" s="25"/>
      <c r="D17" s="25">
        <v>38</v>
      </c>
      <c r="E17" s="25"/>
      <c r="F17" s="25"/>
      <c r="G17" s="25"/>
      <c r="H17" s="25"/>
      <c r="I17" s="25">
        <v>0</v>
      </c>
      <c r="J17" s="25"/>
      <c r="K17" s="25"/>
      <c r="L17" s="25"/>
      <c r="M17" s="25"/>
      <c r="N17" s="25"/>
      <c r="O17" s="25"/>
      <c r="P17" s="52">
        <f t="shared" si="0"/>
        <v>38</v>
      </c>
    </row>
    <row r="18" spans="1:16" ht="12.75">
      <c r="A18">
        <v>14</v>
      </c>
      <c r="B18" s="26" t="s">
        <v>16</v>
      </c>
      <c r="C18" s="25"/>
      <c r="D18" s="25"/>
      <c r="E18" s="25">
        <v>12</v>
      </c>
      <c r="F18" s="25"/>
      <c r="G18" s="25"/>
      <c r="H18" s="25"/>
      <c r="I18" s="25">
        <v>0</v>
      </c>
      <c r="J18" s="25"/>
      <c r="K18" s="25"/>
      <c r="L18" s="25"/>
      <c r="M18" s="25"/>
      <c r="N18" s="25"/>
      <c r="O18" s="25"/>
      <c r="P18" s="52">
        <f t="shared" si="0"/>
        <v>12</v>
      </c>
    </row>
    <row r="19" spans="1:16" ht="12.75">
      <c r="A19" s="37" t="s">
        <v>39</v>
      </c>
      <c r="B19" s="38"/>
      <c r="P19" s="147"/>
    </row>
    <row r="20" spans="2:4" ht="12.75">
      <c r="B20" s="10"/>
      <c r="D20" t="s">
        <v>38</v>
      </c>
    </row>
    <row r="21" spans="1:9" ht="12.75">
      <c r="A21">
        <v>1</v>
      </c>
      <c r="B21" s="45" t="s">
        <v>12</v>
      </c>
      <c r="D21" s="51"/>
      <c r="I21">
        <v>800</v>
      </c>
    </row>
    <row r="22" spans="1:9" ht="12.75">
      <c r="A22">
        <v>2</v>
      </c>
      <c r="B22" s="45" t="s">
        <v>17</v>
      </c>
      <c r="C22" s="34"/>
      <c r="D22" s="51"/>
      <c r="I22">
        <v>723</v>
      </c>
    </row>
    <row r="23" spans="1:9" ht="12.75">
      <c r="A23">
        <v>3</v>
      </c>
      <c r="B23" s="46" t="s">
        <v>16</v>
      </c>
      <c r="C23" s="34"/>
      <c r="D23" s="51"/>
      <c r="I23">
        <v>622.25</v>
      </c>
    </row>
    <row r="24" spans="1:9" ht="12.75">
      <c r="A24">
        <v>4</v>
      </c>
      <c r="B24" s="44" t="s">
        <v>13</v>
      </c>
      <c r="C24" s="34"/>
      <c r="D24" s="51"/>
      <c r="I24">
        <v>400</v>
      </c>
    </row>
    <row r="25" spans="1:9" ht="12.75">
      <c r="A25">
        <v>5</v>
      </c>
      <c r="B25" s="46" t="s">
        <v>15</v>
      </c>
      <c r="D25" s="47"/>
      <c r="I25">
        <v>382</v>
      </c>
    </row>
    <row r="26" spans="1:9" ht="12.75">
      <c r="A26">
        <v>6</v>
      </c>
      <c r="B26" s="44" t="s">
        <v>22</v>
      </c>
      <c r="D26" s="47"/>
      <c r="I26">
        <v>360</v>
      </c>
    </row>
    <row r="27" spans="2:9" ht="12.75">
      <c r="B27" s="35"/>
      <c r="C27" s="34"/>
      <c r="D27" s="34"/>
      <c r="I27">
        <v>248</v>
      </c>
    </row>
    <row r="28" spans="2:9" ht="12.75">
      <c r="B28" s="36"/>
      <c r="C28" s="34"/>
      <c r="D28" s="34"/>
      <c r="I28">
        <v>176</v>
      </c>
    </row>
    <row r="29" spans="2:9" ht="12.75">
      <c r="B29" s="23"/>
      <c r="I29">
        <v>222</v>
      </c>
    </row>
    <row r="30" spans="2:9" ht="12.75">
      <c r="B30" s="12"/>
      <c r="I30">
        <v>126</v>
      </c>
    </row>
    <row r="31" ht="12.75">
      <c r="I31">
        <v>122</v>
      </c>
    </row>
    <row r="32" spans="2:9" ht="12.75">
      <c r="B32" s="10"/>
      <c r="I32">
        <v>72</v>
      </c>
    </row>
    <row r="34" ht="12.75">
      <c r="B34" s="10"/>
    </row>
    <row r="35" ht="12.75">
      <c r="B35" s="16"/>
    </row>
    <row r="36" ht="12.75">
      <c r="B36" s="18"/>
    </row>
    <row r="37" ht="12.75">
      <c r="B37" s="20"/>
    </row>
    <row r="38" ht="12.75">
      <c r="B38" s="24"/>
    </row>
    <row r="39" ht="12.75">
      <c r="B39" s="10"/>
    </row>
    <row r="40" ht="12.75">
      <c r="B40" s="20"/>
    </row>
    <row r="42" ht="12.75">
      <c r="B42" s="17"/>
    </row>
    <row r="43" ht="12.75">
      <c r="B43" s="13"/>
    </row>
    <row r="44" ht="12.75">
      <c r="B44" s="23"/>
    </row>
    <row r="45" ht="12.75">
      <c r="B45" s="2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3" width="39.625" style="0" customWidth="1"/>
  </cols>
  <sheetData>
    <row r="1" spans="1:5" ht="12.75">
      <c r="A1" t="s">
        <v>33</v>
      </c>
      <c r="E1" t="s">
        <v>34</v>
      </c>
    </row>
    <row r="3" spans="1:5" ht="12.75">
      <c r="A3">
        <v>1</v>
      </c>
      <c r="B3" s="58" t="s">
        <v>42</v>
      </c>
      <c r="C3" s="42" t="s">
        <v>22</v>
      </c>
      <c r="E3" s="9">
        <f>$E3+MAX($H3,$V3)+MAX($J3,$M3)+$S3</f>
        <v>263.5</v>
      </c>
    </row>
    <row r="4" spans="2:3" ht="12.75">
      <c r="B4" s="8"/>
      <c r="C4" s="8"/>
    </row>
    <row r="5" spans="1:5" ht="12.75">
      <c r="A5">
        <v>2</v>
      </c>
      <c r="B5" s="59" t="s">
        <v>43</v>
      </c>
      <c r="C5" s="10" t="s">
        <v>28</v>
      </c>
      <c r="E5" s="9">
        <f>$E5+MAX($H5,$V5)+MAX($J5,$M5)+$S5</f>
        <v>236.25</v>
      </c>
    </row>
    <row r="6" spans="2:3" ht="12.75">
      <c r="B6" s="41"/>
      <c r="C6" s="10"/>
    </row>
    <row r="7" spans="1:5" ht="12.75">
      <c r="A7">
        <v>3</v>
      </c>
      <c r="B7" s="48" t="s">
        <v>71</v>
      </c>
      <c r="C7" s="11" t="s">
        <v>55</v>
      </c>
      <c r="E7" s="9">
        <f>$E7+MAX($H7,$V7)+MAX($J7,$M7)+$S7</f>
        <v>52.5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43.375" style="0" customWidth="1"/>
    <col min="3" max="3" width="23.00390625" style="0" customWidth="1"/>
    <col min="4" max="4" width="9.625" style="0" bestFit="1" customWidth="1"/>
  </cols>
  <sheetData>
    <row r="1" ht="12.75">
      <c r="A1" t="s">
        <v>35</v>
      </c>
    </row>
    <row r="2" spans="1:4" ht="12.75">
      <c r="A2" t="s">
        <v>36</v>
      </c>
      <c r="D2" t="s">
        <v>34</v>
      </c>
    </row>
    <row r="4" spans="1:4" ht="12.75">
      <c r="A4">
        <v>1</v>
      </c>
      <c r="B4" s="14" t="s">
        <v>20</v>
      </c>
      <c r="C4" s="12" t="s">
        <v>12</v>
      </c>
      <c r="D4" s="39">
        <f>Indywidualny!AB9</f>
        <v>330</v>
      </c>
    </row>
    <row r="6" spans="1:4" ht="12.75">
      <c r="A6">
        <v>2</v>
      </c>
      <c r="B6" s="15" t="s">
        <v>27</v>
      </c>
      <c r="C6" s="17" t="s">
        <v>12</v>
      </c>
      <c r="D6" s="39">
        <f>Indywidualny!AB10</f>
        <v>327.75</v>
      </c>
    </row>
    <row r="8" spans="1:4" ht="12.75">
      <c r="A8">
        <v>3</v>
      </c>
      <c r="B8" s="21" t="s">
        <v>52</v>
      </c>
      <c r="C8" s="13" t="s">
        <v>13</v>
      </c>
      <c r="D8" s="39">
        <f>Indywidualny!AB15</f>
        <v>262.25</v>
      </c>
    </row>
    <row r="10" ht="12.75">
      <c r="A10" t="s">
        <v>37</v>
      </c>
    </row>
    <row r="12" spans="1:4" ht="12.75">
      <c r="A12">
        <v>1</v>
      </c>
      <c r="B12" s="17" t="s">
        <v>12</v>
      </c>
      <c r="D12" s="39">
        <f>Indywidualny!AB9+Indywidualny!AB10</f>
        <v>657.75</v>
      </c>
    </row>
    <row r="13" spans="1:4" ht="12.75">
      <c r="A13">
        <v>2</v>
      </c>
      <c r="B13" s="17" t="s">
        <v>13</v>
      </c>
      <c r="D13" s="39">
        <f>Indywidualny!AB15+Indywidualny!AB22</f>
        <v>461.75</v>
      </c>
    </row>
    <row r="14" spans="1:4" ht="12.75">
      <c r="A14">
        <v>3</v>
      </c>
      <c r="B14" s="40" t="s">
        <v>15</v>
      </c>
      <c r="D14" s="39">
        <f>Indywidualny!AB21+Indywidualny!AB26</f>
        <v>364.5</v>
      </c>
    </row>
    <row r="15" spans="1:4" ht="12.75">
      <c r="A15">
        <v>4</v>
      </c>
      <c r="B15" s="40" t="s">
        <v>22</v>
      </c>
      <c r="D15" s="39">
        <f>Indywidualny!AB23+Indywidualny!AB27</f>
        <v>348.75</v>
      </c>
    </row>
    <row r="16" spans="1:4" ht="12.75">
      <c r="A16">
        <v>5</v>
      </c>
      <c r="B16" s="40" t="s">
        <v>11</v>
      </c>
      <c r="D16" s="39">
        <f>Indywidualny!AB20+Indywidualny!AB36</f>
        <v>311</v>
      </c>
    </row>
    <row r="19" ht="12.75">
      <c r="B19" s="40"/>
    </row>
    <row r="20" ht="12.75">
      <c r="B20" s="4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41.375" style="0" customWidth="1"/>
    <col min="3" max="3" width="26.875" style="0" customWidth="1"/>
  </cols>
  <sheetData>
    <row r="1" spans="1:4" ht="12.75">
      <c r="A1" t="s">
        <v>36</v>
      </c>
      <c r="D1" t="s">
        <v>38</v>
      </c>
    </row>
    <row r="3" spans="1:4" ht="12.75">
      <c r="A3">
        <v>1</v>
      </c>
      <c r="B3" s="32" t="s">
        <v>51</v>
      </c>
      <c r="C3" s="30" t="s">
        <v>13</v>
      </c>
      <c r="D3" s="9">
        <f>Indywidualny!AB13</f>
        <v>273</v>
      </c>
    </row>
    <row r="4" spans="1:4" ht="12.75">
      <c r="A4">
        <v>2</v>
      </c>
      <c r="B4" s="56" t="s">
        <v>57</v>
      </c>
      <c r="C4" s="29" t="s">
        <v>13</v>
      </c>
      <c r="D4" s="39">
        <f>Indywidualny!AB19</f>
        <v>230.5</v>
      </c>
    </row>
    <row r="5" spans="1:4" ht="12.75">
      <c r="A5">
        <v>3</v>
      </c>
      <c r="B5" s="31" t="s">
        <v>102</v>
      </c>
      <c r="C5" s="29" t="s">
        <v>13</v>
      </c>
      <c r="D5" s="39">
        <f>Indywidualny!AB22</f>
        <v>199.5</v>
      </c>
    </row>
    <row r="6" spans="2:4" ht="12.75">
      <c r="B6" s="19"/>
      <c r="C6" s="43"/>
      <c r="D6" s="39"/>
    </row>
    <row r="7" spans="2:4" ht="12.75">
      <c r="B7" s="31"/>
      <c r="C7" s="29"/>
      <c r="D7" s="39"/>
    </row>
    <row r="8" spans="2:4" ht="12.75">
      <c r="B8" s="31"/>
      <c r="C8" s="29"/>
      <c r="D8" s="39"/>
    </row>
    <row r="9" spans="2:4" ht="12.75">
      <c r="B9" s="31"/>
      <c r="C9" s="29"/>
      <c r="D9" s="39"/>
    </row>
    <row r="10" spans="2:4" ht="12.75">
      <c r="B10" s="31"/>
      <c r="C10" s="29"/>
      <c r="D10" s="39"/>
    </row>
    <row r="11" spans="2:4" ht="12.75">
      <c r="B11" s="31"/>
      <c r="C11" s="29"/>
      <c r="D11" s="39"/>
    </row>
    <row r="12" spans="2:4" ht="12.75">
      <c r="B12" s="60"/>
      <c r="C12" s="29"/>
      <c r="D12" s="39"/>
    </row>
    <row r="13" spans="2:4" ht="13.5" customHeight="1">
      <c r="B13" s="60"/>
      <c r="C13" s="29"/>
      <c r="D13" s="39"/>
    </row>
    <row r="14" spans="2:4" ht="12.75">
      <c r="B14" s="60"/>
      <c r="C14" s="29"/>
      <c r="D14" s="39"/>
    </row>
    <row r="15" spans="2:4" ht="12.75">
      <c r="B15" s="60"/>
      <c r="C15" s="29"/>
      <c r="D15" s="39"/>
    </row>
    <row r="16" spans="2:4" ht="12.75">
      <c r="B16" s="60"/>
      <c r="C16" s="29"/>
      <c r="D16" s="39"/>
    </row>
    <row r="17" spans="2:4" ht="12.75">
      <c r="B17" s="60"/>
      <c r="C17" s="29"/>
      <c r="D17" s="39"/>
    </row>
    <row r="18" spans="2:4" ht="12.75">
      <c r="B18" s="60"/>
      <c r="C18" s="29"/>
      <c r="D18" s="39"/>
    </row>
    <row r="19" spans="2:4" ht="12.75">
      <c r="B19" s="60"/>
      <c r="C19" s="29"/>
      <c r="D19" s="39"/>
    </row>
    <row r="21" ht="12.75">
      <c r="A21" t="s">
        <v>37</v>
      </c>
    </row>
    <row r="23" spans="1:4" ht="12.75">
      <c r="A23">
        <v>1</v>
      </c>
      <c r="B23" s="30" t="s">
        <v>13</v>
      </c>
      <c r="D23" s="39">
        <f>Indywidualny!AB13+Indywidualny!AB19</f>
        <v>503.5</v>
      </c>
    </row>
    <row r="24" spans="1:4" ht="12.75">
      <c r="A24">
        <v>2</v>
      </c>
      <c r="B24" s="57" t="s">
        <v>55</v>
      </c>
      <c r="D24" s="39">
        <f>Indywidualny!AB26+Indywidualny!AB27</f>
        <v>313.75</v>
      </c>
    </row>
    <row r="25" spans="1:4" ht="12.75">
      <c r="A25">
        <v>3</v>
      </c>
      <c r="B25" s="29" t="s">
        <v>21</v>
      </c>
      <c r="D25" s="39">
        <f>Indywidualny!AB35+Indywidualny!AB42</f>
        <v>156.75</v>
      </c>
    </row>
    <row r="26" spans="1:4" ht="12.75">
      <c r="A26">
        <v>4</v>
      </c>
      <c r="B26" s="29" t="s">
        <v>44</v>
      </c>
      <c r="D26" s="39">
        <f>Indywidualny!AB28+Indywidualny!AB64</f>
        <v>151.25</v>
      </c>
    </row>
    <row r="27" spans="1:4" ht="12.75">
      <c r="A27">
        <v>5</v>
      </c>
      <c r="B27" s="29" t="s">
        <v>11</v>
      </c>
      <c r="D27" s="39">
        <f>Indywidualny!AB36+Indywidualny!AB47</f>
        <v>145.25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34">
      <selection activeCell="A1" sqref="A1:C60"/>
    </sheetView>
  </sheetViews>
  <sheetFormatPr defaultColWidth="9.125" defaultRowHeight="12.75"/>
  <cols>
    <col min="1" max="1" width="9.125" style="170" customWidth="1"/>
    <col min="2" max="2" width="40.375" style="170" customWidth="1"/>
    <col min="3" max="3" width="25.00390625" style="170" customWidth="1"/>
    <col min="4" max="16384" width="9.125" style="170" customWidth="1"/>
  </cols>
  <sheetData>
    <row r="1" spans="1:3" ht="11.25">
      <c r="A1" s="151" t="s">
        <v>6</v>
      </c>
      <c r="B1" s="152" t="s">
        <v>7</v>
      </c>
      <c r="C1" s="152" t="s">
        <v>8</v>
      </c>
    </row>
    <row r="2" spans="1:3" ht="11.25">
      <c r="A2" s="153">
        <v>1</v>
      </c>
      <c r="B2" s="154" t="s">
        <v>45</v>
      </c>
      <c r="C2" s="155" t="s">
        <v>44</v>
      </c>
    </row>
    <row r="3" spans="1:3" ht="11.25">
      <c r="A3" s="153">
        <v>2</v>
      </c>
      <c r="B3" s="156" t="s">
        <v>50</v>
      </c>
      <c r="C3" s="157" t="s">
        <v>13</v>
      </c>
    </row>
    <row r="4" spans="1:3" ht="11.25">
      <c r="A4" s="153">
        <v>3</v>
      </c>
      <c r="B4" s="158" t="s">
        <v>20</v>
      </c>
      <c r="C4" s="159" t="s">
        <v>12</v>
      </c>
    </row>
    <row r="5" spans="1:3" ht="11.25">
      <c r="A5" s="153">
        <v>4</v>
      </c>
      <c r="B5" s="158" t="s">
        <v>89</v>
      </c>
      <c r="C5" s="155" t="s">
        <v>12</v>
      </c>
    </row>
    <row r="6" spans="1:3" ht="11.25">
      <c r="A6" s="153">
        <v>5</v>
      </c>
      <c r="B6" s="160" t="s">
        <v>63</v>
      </c>
      <c r="C6" s="155" t="s">
        <v>44</v>
      </c>
    </row>
    <row r="7" spans="1:3" ht="11.25">
      <c r="A7" s="153">
        <v>6</v>
      </c>
      <c r="B7" s="129" t="s">
        <v>48</v>
      </c>
      <c r="C7" s="155" t="s">
        <v>21</v>
      </c>
    </row>
    <row r="8" spans="1:3" ht="11.25">
      <c r="A8" s="153">
        <v>7</v>
      </c>
      <c r="B8" s="161" t="s">
        <v>51</v>
      </c>
      <c r="C8" s="162" t="s">
        <v>13</v>
      </c>
    </row>
    <row r="9" spans="1:3" ht="11.25">
      <c r="A9" s="153">
        <v>8</v>
      </c>
      <c r="B9" s="161" t="s">
        <v>42</v>
      </c>
      <c r="C9" s="163" t="s">
        <v>22</v>
      </c>
    </row>
    <row r="10" spans="1:3" ht="11.25">
      <c r="A10" s="153">
        <v>9</v>
      </c>
      <c r="B10" s="164" t="s">
        <v>52</v>
      </c>
      <c r="C10" s="159" t="s">
        <v>13</v>
      </c>
    </row>
    <row r="11" spans="1:3" ht="11.25">
      <c r="A11" s="153">
        <v>10</v>
      </c>
      <c r="B11" s="158" t="s">
        <v>46</v>
      </c>
      <c r="C11" s="159" t="s">
        <v>12</v>
      </c>
    </row>
    <row r="12" spans="1:3" ht="11.25">
      <c r="A12" s="153">
        <v>11</v>
      </c>
      <c r="B12" s="161" t="s">
        <v>43</v>
      </c>
      <c r="C12" s="159" t="s">
        <v>28</v>
      </c>
    </row>
    <row r="13" spans="1:3" ht="11.25">
      <c r="A13" s="153">
        <v>12</v>
      </c>
      <c r="B13" s="165" t="s">
        <v>88</v>
      </c>
      <c r="C13" s="151" t="s">
        <v>44</v>
      </c>
    </row>
    <row r="14" spans="1:3" ht="11.25">
      <c r="A14" s="153">
        <v>13</v>
      </c>
      <c r="B14" s="161" t="s">
        <v>57</v>
      </c>
      <c r="C14" s="162" t="s">
        <v>13</v>
      </c>
    </row>
    <row r="15" spans="1:3" ht="11.25">
      <c r="A15" s="153">
        <v>14</v>
      </c>
      <c r="B15" s="158" t="s">
        <v>47</v>
      </c>
      <c r="C15" s="157" t="s">
        <v>11</v>
      </c>
    </row>
    <row r="16" spans="1:3" ht="11.25">
      <c r="A16" s="153">
        <v>15</v>
      </c>
      <c r="B16" s="158" t="s">
        <v>54</v>
      </c>
      <c r="C16" s="157" t="s">
        <v>55</v>
      </c>
    </row>
    <row r="17" spans="1:3" ht="11.25">
      <c r="A17" s="153">
        <v>16</v>
      </c>
      <c r="B17" s="158" t="s">
        <v>102</v>
      </c>
      <c r="C17" s="166" t="s">
        <v>13</v>
      </c>
    </row>
    <row r="18" spans="1:3" ht="11.25">
      <c r="A18" s="153">
        <v>17</v>
      </c>
      <c r="B18" s="158" t="s">
        <v>49</v>
      </c>
      <c r="C18" s="159" t="s">
        <v>22</v>
      </c>
    </row>
    <row r="19" spans="1:3" ht="11.25">
      <c r="A19" s="153">
        <v>18</v>
      </c>
      <c r="B19" s="161" t="s">
        <v>65</v>
      </c>
      <c r="C19" s="155" t="s">
        <v>66</v>
      </c>
    </row>
    <row r="20" spans="1:3" ht="11.25">
      <c r="A20" s="153">
        <v>19</v>
      </c>
      <c r="B20" s="129" t="s">
        <v>53</v>
      </c>
      <c r="C20" s="155" t="s">
        <v>14</v>
      </c>
    </row>
    <row r="21" spans="1:3" ht="11.25">
      <c r="A21" s="153">
        <v>20</v>
      </c>
      <c r="B21" s="158" t="s">
        <v>29</v>
      </c>
      <c r="C21" s="159" t="s">
        <v>55</v>
      </c>
    </row>
    <row r="22" spans="1:3" ht="11.25">
      <c r="A22" s="153">
        <v>21</v>
      </c>
      <c r="B22" s="161" t="s">
        <v>69</v>
      </c>
      <c r="C22" s="159" t="s">
        <v>21</v>
      </c>
    </row>
    <row r="23" spans="1:3" ht="11.25">
      <c r="A23" s="153">
        <v>22</v>
      </c>
      <c r="B23" s="167" t="s">
        <v>74</v>
      </c>
      <c r="C23" s="168" t="s">
        <v>44</v>
      </c>
    </row>
    <row r="24" spans="1:3" ht="11.25">
      <c r="A24" s="153">
        <v>23</v>
      </c>
      <c r="B24" s="164" t="s">
        <v>68</v>
      </c>
      <c r="C24" s="155" t="s">
        <v>22</v>
      </c>
    </row>
    <row r="25" spans="1:3" ht="11.25">
      <c r="A25" s="153">
        <v>24</v>
      </c>
      <c r="B25" s="160" t="s">
        <v>56</v>
      </c>
      <c r="C25" s="159" t="s">
        <v>18</v>
      </c>
    </row>
    <row r="26" spans="1:3" ht="11.25">
      <c r="A26" s="153">
        <v>25</v>
      </c>
      <c r="B26" s="156" t="s">
        <v>67</v>
      </c>
      <c r="C26" s="155" t="s">
        <v>44</v>
      </c>
    </row>
    <row r="27" spans="1:3" ht="11.25">
      <c r="A27" s="153">
        <v>26</v>
      </c>
      <c r="B27" s="169" t="s">
        <v>60</v>
      </c>
      <c r="C27" s="168" t="s">
        <v>55</v>
      </c>
    </row>
    <row r="28" spans="1:3" ht="11.25">
      <c r="A28" s="153">
        <v>27</v>
      </c>
      <c r="B28" s="169" t="s">
        <v>92</v>
      </c>
      <c r="C28" s="168" t="s">
        <v>55</v>
      </c>
    </row>
    <row r="29" spans="1:3" ht="11.25">
      <c r="A29" s="153">
        <v>28</v>
      </c>
      <c r="B29" s="154" t="s">
        <v>99</v>
      </c>
      <c r="C29" s="168" t="s">
        <v>18</v>
      </c>
    </row>
    <row r="30" spans="1:3" ht="11.25">
      <c r="A30" s="153">
        <v>29</v>
      </c>
      <c r="B30" s="164" t="s">
        <v>70</v>
      </c>
      <c r="C30" s="168" t="s">
        <v>21</v>
      </c>
    </row>
    <row r="31" spans="1:3" ht="11.25">
      <c r="A31" s="153">
        <v>30</v>
      </c>
      <c r="B31" s="158" t="s">
        <v>62</v>
      </c>
      <c r="C31" s="168" t="s">
        <v>11</v>
      </c>
    </row>
    <row r="32" spans="1:3" ht="11.25">
      <c r="A32" s="153">
        <v>31</v>
      </c>
      <c r="B32" s="151" t="s">
        <v>72</v>
      </c>
      <c r="C32" s="155" t="s">
        <v>22</v>
      </c>
    </row>
    <row r="33" spans="1:3" ht="11.25">
      <c r="A33" s="153">
        <v>32</v>
      </c>
      <c r="B33" s="154" t="s">
        <v>75</v>
      </c>
      <c r="C33" s="168" t="s">
        <v>14</v>
      </c>
    </row>
    <row r="34" spans="1:3" ht="11.25">
      <c r="A34" s="153">
        <v>33</v>
      </c>
      <c r="B34" s="129" t="s">
        <v>61</v>
      </c>
      <c r="C34" s="155" t="s">
        <v>12</v>
      </c>
    </row>
    <row r="35" spans="1:3" ht="11.25">
      <c r="A35" s="153">
        <v>34</v>
      </c>
      <c r="B35" s="154" t="s">
        <v>100</v>
      </c>
      <c r="C35" s="155" t="s">
        <v>18</v>
      </c>
    </row>
    <row r="36" spans="1:3" ht="11.25">
      <c r="A36" s="153">
        <v>35</v>
      </c>
      <c r="B36" s="154" t="s">
        <v>78</v>
      </c>
      <c r="C36" s="168" t="s">
        <v>13</v>
      </c>
    </row>
    <row r="37" spans="1:3" ht="11.25">
      <c r="A37" s="153">
        <v>36</v>
      </c>
      <c r="B37" s="154" t="s">
        <v>97</v>
      </c>
      <c r="C37" s="168" t="s">
        <v>21</v>
      </c>
    </row>
    <row r="38" spans="1:3" ht="11.25">
      <c r="A38" s="153">
        <v>37</v>
      </c>
      <c r="B38" s="151" t="s">
        <v>71</v>
      </c>
      <c r="C38" s="166" t="s">
        <v>55</v>
      </c>
    </row>
    <row r="39" spans="1:3" ht="11.25">
      <c r="A39" s="153">
        <v>38</v>
      </c>
      <c r="B39" s="158" t="s">
        <v>59</v>
      </c>
      <c r="C39" s="157" t="s">
        <v>55</v>
      </c>
    </row>
    <row r="40" spans="1:3" ht="11.25">
      <c r="A40" s="153">
        <v>39</v>
      </c>
      <c r="B40" s="160" t="s">
        <v>107</v>
      </c>
      <c r="C40" s="155" t="s">
        <v>13</v>
      </c>
    </row>
    <row r="41" spans="1:3" ht="11.25">
      <c r="A41" s="153">
        <v>40</v>
      </c>
      <c r="B41" s="161" t="s">
        <v>73</v>
      </c>
      <c r="C41" s="155" t="s">
        <v>14</v>
      </c>
    </row>
    <row r="42" spans="1:3" ht="11.25">
      <c r="A42" s="153">
        <v>41</v>
      </c>
      <c r="B42" s="156" t="s">
        <v>104</v>
      </c>
      <c r="C42" s="168" t="s">
        <v>11</v>
      </c>
    </row>
    <row r="43" spans="1:3" ht="11.25">
      <c r="A43" s="153">
        <v>42</v>
      </c>
      <c r="B43" s="129" t="s">
        <v>58</v>
      </c>
      <c r="C43" s="162" t="s">
        <v>11</v>
      </c>
    </row>
    <row r="44" spans="1:3" ht="11.25">
      <c r="A44" s="153">
        <v>43</v>
      </c>
      <c r="B44" s="169" t="s">
        <v>108</v>
      </c>
      <c r="C44" s="155" t="s">
        <v>83</v>
      </c>
    </row>
    <row r="45" spans="1:3" ht="11.25">
      <c r="A45" s="153">
        <v>44</v>
      </c>
      <c r="B45" s="156" t="s">
        <v>109</v>
      </c>
      <c r="C45" s="168" t="s">
        <v>13</v>
      </c>
    </row>
    <row r="46" spans="1:3" ht="11.25">
      <c r="A46" s="153">
        <v>45</v>
      </c>
      <c r="B46" s="154" t="s">
        <v>110</v>
      </c>
      <c r="C46" s="168" t="s">
        <v>13</v>
      </c>
    </row>
    <row r="47" spans="1:3" ht="11.25">
      <c r="A47" s="153">
        <v>46</v>
      </c>
      <c r="B47" s="160" t="s">
        <v>76</v>
      </c>
      <c r="C47" s="168" t="s">
        <v>11</v>
      </c>
    </row>
    <row r="48" spans="1:3" ht="11.25">
      <c r="A48" s="153">
        <v>47</v>
      </c>
      <c r="B48" s="169" t="s">
        <v>91</v>
      </c>
      <c r="C48" s="168" t="s">
        <v>12</v>
      </c>
    </row>
    <row r="49" spans="1:3" ht="11.25">
      <c r="A49" s="153">
        <v>48</v>
      </c>
      <c r="B49" s="167" t="s">
        <v>105</v>
      </c>
      <c r="C49" s="155" t="s">
        <v>83</v>
      </c>
    </row>
    <row r="50" spans="1:3" ht="11.25">
      <c r="A50" s="153">
        <v>49</v>
      </c>
      <c r="B50" s="169" t="s">
        <v>93</v>
      </c>
      <c r="C50" s="168" t="s">
        <v>12</v>
      </c>
    </row>
    <row r="51" spans="1:3" ht="11.25">
      <c r="A51" s="153">
        <v>50</v>
      </c>
      <c r="B51" s="154" t="s">
        <v>79</v>
      </c>
      <c r="C51" s="155" t="s">
        <v>80</v>
      </c>
    </row>
    <row r="52" spans="1:3" ht="11.25">
      <c r="A52" s="153">
        <v>51</v>
      </c>
      <c r="B52" s="161" t="s">
        <v>77</v>
      </c>
      <c r="C52" s="168" t="s">
        <v>11</v>
      </c>
    </row>
    <row r="53" spans="1:3" ht="11.25">
      <c r="A53" s="153">
        <v>52</v>
      </c>
      <c r="B53" s="154" t="s">
        <v>81</v>
      </c>
      <c r="C53" s="155" t="s">
        <v>80</v>
      </c>
    </row>
    <row r="54" spans="1:3" ht="11.25">
      <c r="A54" s="153">
        <v>53</v>
      </c>
      <c r="B54" s="164" t="s">
        <v>106</v>
      </c>
      <c r="C54" s="155" t="s">
        <v>83</v>
      </c>
    </row>
    <row r="55" spans="1:3" ht="11.25">
      <c r="A55" s="153">
        <v>54</v>
      </c>
      <c r="B55" s="154" t="s">
        <v>96</v>
      </c>
      <c r="C55" s="168" t="s">
        <v>95</v>
      </c>
    </row>
    <row r="56" spans="1:3" ht="11.25">
      <c r="A56" s="153">
        <v>55</v>
      </c>
      <c r="B56" s="169" t="s">
        <v>103</v>
      </c>
      <c r="C56" s="168" t="s">
        <v>12</v>
      </c>
    </row>
    <row r="57" spans="1:3" ht="11.25">
      <c r="A57" s="153">
        <v>56</v>
      </c>
      <c r="B57" s="154" t="s">
        <v>82</v>
      </c>
      <c r="C57" s="155" t="s">
        <v>80</v>
      </c>
    </row>
    <row r="58" spans="1:3" ht="11.25">
      <c r="A58" s="153">
        <v>57</v>
      </c>
      <c r="B58" s="154" t="s">
        <v>94</v>
      </c>
      <c r="C58" s="168" t="s">
        <v>95</v>
      </c>
    </row>
    <row r="59" spans="1:3" ht="11.25">
      <c r="A59" s="153">
        <v>58</v>
      </c>
      <c r="B59" s="154" t="s">
        <v>90</v>
      </c>
      <c r="C59" s="168" t="s">
        <v>44</v>
      </c>
    </row>
    <row r="60" spans="1:3" ht="11.25">
      <c r="A60" s="153">
        <v>59</v>
      </c>
      <c r="B60" s="154" t="s">
        <v>98</v>
      </c>
      <c r="C60" s="168" t="s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Marcin</cp:lastModifiedBy>
  <cp:lastPrinted>2020-02-16T18:30:07Z</cp:lastPrinted>
  <dcterms:created xsi:type="dcterms:W3CDTF">2010-05-24T08:42:17Z</dcterms:created>
  <dcterms:modified xsi:type="dcterms:W3CDTF">2020-06-25T20:35:08Z</dcterms:modified>
  <cp:category/>
  <cp:version/>
  <cp:contentType/>
  <cp:contentStatus/>
</cp:coreProperties>
</file>